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7360" windowHeight="11955" firstSheet="1" activeTab="1"/>
  </bookViews>
  <sheets>
    <sheet name="季度拨付表" sheetId="1" r:id="rId1"/>
    <sheet name="汇总表8月" sheetId="2" r:id="rId2"/>
    <sheet name="Sheet1" sheetId="3" state="hidden" r:id="rId3"/>
  </sheets>
  <calcPr calcId="145621"/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B14" i="2"/>
  <c r="H14" i="2" s="1"/>
  <c r="K12" i="2"/>
  <c r="H12" i="2"/>
  <c r="K11" i="2"/>
  <c r="H11" i="2"/>
  <c r="K10" i="2"/>
  <c r="H10" i="2"/>
  <c r="K9" i="2"/>
  <c r="H9" i="2"/>
  <c r="K8" i="2"/>
  <c r="H8" i="2"/>
  <c r="K7" i="2"/>
  <c r="H7" i="2"/>
  <c r="K6" i="2"/>
  <c r="H6" i="2"/>
  <c r="K5" i="2"/>
  <c r="H5" i="2"/>
  <c r="I12" i="1"/>
  <c r="G12" i="1"/>
  <c r="F12" i="1"/>
  <c r="E12" i="1"/>
  <c r="B12" i="1"/>
  <c r="K10" i="1"/>
  <c r="H10" i="1"/>
  <c r="J10" i="1" s="1"/>
  <c r="D10" i="1"/>
  <c r="C10" i="1"/>
  <c r="K9" i="1"/>
  <c r="J9" i="1"/>
  <c r="H9" i="1"/>
  <c r="D9" i="1"/>
  <c r="C9" i="1"/>
  <c r="H8" i="1"/>
  <c r="K8" i="1" s="1"/>
  <c r="D8" i="1"/>
  <c r="C8" i="1"/>
  <c r="J7" i="1"/>
  <c r="H7" i="1"/>
  <c r="K7" i="1" s="1"/>
  <c r="D7" i="1"/>
  <c r="C7" i="1"/>
  <c r="K6" i="1"/>
  <c r="H6" i="1"/>
  <c r="J6" i="1" s="1"/>
  <c r="D6" i="1"/>
  <c r="C6" i="1"/>
  <c r="K5" i="1"/>
  <c r="J5" i="1"/>
  <c r="H5" i="1"/>
  <c r="D5" i="1"/>
  <c r="C5" i="1"/>
  <c r="H4" i="1"/>
  <c r="J4" i="1" s="1"/>
  <c r="D4" i="1"/>
  <c r="D12" i="1" s="1"/>
  <c r="C4" i="1"/>
  <c r="C12" i="1" s="1"/>
  <c r="K14" i="2" l="1"/>
  <c r="K4" i="1"/>
  <c r="H12" i="1"/>
  <c r="K12" i="1" s="1"/>
  <c r="J8" i="1"/>
  <c r="J12" i="1" s="1"/>
</calcChain>
</file>

<file path=xl/sharedStrings.xml><?xml version="1.0" encoding="utf-8"?>
<sst xmlns="http://schemas.openxmlformats.org/spreadsheetml/2006/main" count="67" uniqueCount="59">
  <si>
    <t>富民县城乡居民医疗保险门诊统筹费预付汇总表</t>
  </si>
  <si>
    <t>富民县医疗保险中心                                          拨付时间：2017年10月</t>
  </si>
  <si>
    <t>医院名称</t>
  </si>
  <si>
    <t>7月份选点人数</t>
  </si>
  <si>
    <t>7月份应拨金额</t>
  </si>
  <si>
    <t>7月份实拨金额</t>
  </si>
  <si>
    <t>7月份未拨金额</t>
  </si>
  <si>
    <t>7月份医院人次</t>
  </si>
  <si>
    <t>7月份医院实际支出</t>
  </si>
  <si>
    <t>1-12月份预计金额</t>
  </si>
  <si>
    <t>7月份预拨金额</t>
  </si>
  <si>
    <t>4月份未拨金额</t>
  </si>
  <si>
    <t>当月资金使用率%</t>
  </si>
  <si>
    <t>富民县永定卫生院</t>
  </si>
  <si>
    <t>富民县大营卫生院</t>
  </si>
  <si>
    <t>富民县罗免卫生院</t>
  </si>
  <si>
    <t>富民县赤就卫生院</t>
  </si>
  <si>
    <t>富民县款庄卫生院</t>
  </si>
  <si>
    <t>富民县东村卫生院</t>
  </si>
  <si>
    <t>富民县散旦卫生院</t>
  </si>
  <si>
    <t>合计</t>
  </si>
  <si>
    <t>本月实际拨付金额（大写）：</t>
  </si>
  <si>
    <t>出纳：</t>
  </si>
  <si>
    <t>会计：</t>
  </si>
  <si>
    <t>审批：</t>
  </si>
  <si>
    <r>
      <rPr>
        <sz val="12"/>
        <rFont val="宋体"/>
        <charset val="134"/>
      </rPr>
      <t>说明1：</t>
    </r>
    <r>
      <rPr>
        <sz val="12"/>
        <rFont val="宋体"/>
        <charset val="134"/>
      </rPr>
      <t>1月、4月、7月按选点人数预拨。2、全年30元/人，季度平均为7.5元，</t>
    </r>
  </si>
  <si>
    <r>
      <rPr>
        <sz val="12"/>
        <rFont val="宋体"/>
        <charset val="134"/>
      </rPr>
      <t>3、实拨金额</t>
    </r>
    <r>
      <rPr>
        <sz val="12"/>
        <rFont val="宋体"/>
        <charset val="134"/>
      </rPr>
      <t>=选点人数*30*0.7/3</t>
    </r>
  </si>
  <si>
    <t>富民县城乡居民医疗保险门诊统筹基金使用情况公示表</t>
  </si>
  <si>
    <t>全县各镇（街道）卫生院                                           时间：1-8月份</t>
  </si>
  <si>
    <t>选点人数</t>
  </si>
  <si>
    <t>应拨金额</t>
  </si>
  <si>
    <t>实拨金额</t>
  </si>
  <si>
    <t>未拨金额</t>
  </si>
  <si>
    <t>医院门诊人次</t>
  </si>
  <si>
    <t>上传统筹数</t>
  </si>
  <si>
    <t>1-12月份预拨金额</t>
  </si>
  <si>
    <t>1-12月份未拨金额</t>
  </si>
  <si>
    <t>累计资金使用率%</t>
  </si>
  <si>
    <t>2=1*2.5</t>
  </si>
  <si>
    <t>7=1/8*30</t>
  </si>
  <si>
    <t>9=7-8</t>
  </si>
  <si>
    <t>10=6/7</t>
  </si>
  <si>
    <t>永定卫生院</t>
  </si>
  <si>
    <t>大营分院</t>
  </si>
  <si>
    <t>大营卫生院</t>
  </si>
  <si>
    <t>罗免卫生院</t>
  </si>
  <si>
    <t>赤就卫生院</t>
  </si>
  <si>
    <t>款庄卫生院</t>
  </si>
  <si>
    <t>东村卫生院</t>
  </si>
  <si>
    <t>散旦卫生院</t>
  </si>
  <si>
    <t>富民县城乡居民医疗保险门诊统筹基金使用情况表</t>
  </si>
  <si>
    <t>赤就卫生院                                           时间：1---12月份</t>
  </si>
  <si>
    <t>月份</t>
  </si>
  <si>
    <t>1月份选点人数</t>
  </si>
  <si>
    <t>1月份应拨金额</t>
  </si>
  <si>
    <t>1月份实拨金额</t>
  </si>
  <si>
    <t>1月份未拨金额</t>
  </si>
  <si>
    <t>1月份医院人次</t>
  </si>
  <si>
    <t>1月份医院实际支出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</si>
</sst>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\(0.00\)"/>
  </numFmts>
  <fonts count="11" x14ac:knownFonts="1">
    <font>
      <sz val="12"/>
      <name val="宋体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26" applyFont="1" applyBorder="1" applyAlignment="1">
      <alignment horizontal="center" vertical="center"/>
    </xf>
    <xf numFmtId="178" fontId="0" fillId="0" borderId="2" xfId="26" applyNumberFormat="1" applyFont="1" applyBorder="1" applyAlignment="1">
      <alignment horizontal="center" vertical="center"/>
    </xf>
    <xf numFmtId="0" fontId="0" fillId="0" borderId="2" xfId="38" applyFont="1" applyBorder="1" applyAlignment="1">
      <alignment horizontal="center" vertical="center"/>
    </xf>
    <xf numFmtId="0" fontId="0" fillId="0" borderId="2" xfId="35" applyFont="1" applyBorder="1" applyAlignment="1">
      <alignment horizontal="center" vertical="center"/>
    </xf>
    <xf numFmtId="0" fontId="0" fillId="0" borderId="2" xfId="8" applyFont="1" applyBorder="1" applyAlignment="1">
      <alignment horizontal="center" vertical="center"/>
    </xf>
    <xf numFmtId="0" fontId="0" fillId="0" borderId="2" xfId="34" applyFont="1" applyBorder="1" applyAlignment="1">
      <alignment horizontal="center" vertical="center"/>
    </xf>
    <xf numFmtId="0" fontId="0" fillId="0" borderId="2" xfId="25" applyFont="1" applyBorder="1" applyAlignment="1">
      <alignment horizontal="center" vertical="center"/>
    </xf>
    <xf numFmtId="0" fontId="0" fillId="0" borderId="2" xfId="19" applyFont="1" applyBorder="1" applyAlignment="1">
      <alignment horizontal="center" vertical="center"/>
    </xf>
    <xf numFmtId="0" fontId="0" fillId="0" borderId="2" xfId="3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0" fontId="0" fillId="0" borderId="2" xfId="26" applyNumberFormat="1" applyFont="1" applyBorder="1" applyAlignment="1">
      <alignment horizontal="center" vertical="center"/>
    </xf>
    <xf numFmtId="178" fontId="0" fillId="0" borderId="2" xfId="38" applyNumberFormat="1" applyFont="1" applyBorder="1" applyAlignment="1">
      <alignment horizontal="center" vertical="center"/>
    </xf>
    <xf numFmtId="178" fontId="0" fillId="0" borderId="2" xfId="35" applyNumberFormat="1" applyFont="1" applyBorder="1" applyAlignment="1">
      <alignment horizontal="center" vertical="center"/>
    </xf>
    <xf numFmtId="178" fontId="0" fillId="0" borderId="2" xfId="8" applyNumberFormat="1" applyFont="1" applyBorder="1" applyAlignment="1">
      <alignment horizontal="center" vertical="center"/>
    </xf>
    <xf numFmtId="178" fontId="0" fillId="0" borderId="2" xfId="34" applyNumberFormat="1" applyFont="1" applyBorder="1" applyAlignment="1">
      <alignment horizontal="center" vertical="center"/>
    </xf>
    <xf numFmtId="178" fontId="0" fillId="0" borderId="2" xfId="25" applyNumberFormat="1" applyFont="1" applyBorder="1" applyAlignment="1">
      <alignment horizontal="center" vertical="center"/>
    </xf>
    <xf numFmtId="178" fontId="0" fillId="0" borderId="2" xfId="19" applyNumberFormat="1" applyFont="1" applyBorder="1" applyAlignment="1">
      <alignment horizontal="center" vertical="center"/>
    </xf>
    <xf numFmtId="178" fontId="0" fillId="0" borderId="2" xfId="31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9" fontId="5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96">
    <cellStyle name="常规" xfId="0" builtinId="0"/>
    <cellStyle name="常规 10" xfId="16"/>
    <cellStyle name="常规 10 2" xfId="18"/>
    <cellStyle name="常规 10 2 2" xfId="20"/>
    <cellStyle name="常规 10 2 3" xfId="21"/>
    <cellStyle name="常规 10 3" xfId="2"/>
    <cellStyle name="常规 10 4" xfId="22"/>
    <cellStyle name="常规 11" xfId="23"/>
    <cellStyle name="常规 11 2" xfId="26"/>
    <cellStyle name="常规 12" xfId="8"/>
    <cellStyle name="常规 12 2" xfId="27"/>
    <cellStyle name="常规 12 3" xfId="28"/>
    <cellStyle name="常规 13" xfId="25"/>
    <cellStyle name="常规 13 2" xfId="3"/>
    <cellStyle name="常规 13 3" xfId="5"/>
    <cellStyle name="常规 14" xfId="19"/>
    <cellStyle name="常规 14 2" xfId="29"/>
    <cellStyle name="常规 14 3" xfId="30"/>
    <cellStyle name="常规 15" xfId="31"/>
    <cellStyle name="常规 15 2" xfId="32"/>
    <cellStyle name="常规 15 3" xfId="33"/>
    <cellStyle name="常规 16" xfId="34"/>
    <cellStyle name="常规 16 2" xfId="15"/>
    <cellStyle name="常规 16 3" xfId="24"/>
    <cellStyle name="常规 17" xfId="35"/>
    <cellStyle name="常规 17 2" xfId="36"/>
    <cellStyle name="常规 17 3" xfId="37"/>
    <cellStyle name="常规 18" xfId="38"/>
    <cellStyle name="常规 18 2" xfId="39"/>
    <cellStyle name="常规 18 3" xfId="40"/>
    <cellStyle name="常规 2" xfId="41"/>
    <cellStyle name="常规 2 2" xfId="42"/>
    <cellStyle name="常规 2 2 2" xfId="43"/>
    <cellStyle name="常规 2 2 2 2" xfId="44"/>
    <cellStyle name="常规 2 2 2 3" xfId="45"/>
    <cellStyle name="常规 2 2 3" xfId="46"/>
    <cellStyle name="常规 2 2 3 2" xfId="47"/>
    <cellStyle name="常规 2 2 3 3" xfId="48"/>
    <cellStyle name="常规 2 2 4" xfId="1"/>
    <cellStyle name="常规 2 2 4 2" xfId="49"/>
    <cellStyle name="常规 2 2 4 3" xfId="50"/>
    <cellStyle name="常规 2 2 5" xfId="51"/>
    <cellStyle name="常规 2 2 5 2" xfId="52"/>
    <cellStyle name="常规 2 2 5 3" xfId="53"/>
    <cellStyle name="常规 2 2 6" xfId="54"/>
    <cellStyle name="常规 2 2 6 2" xfId="55"/>
    <cellStyle name="常规 2 2 6 3" xfId="56"/>
    <cellStyle name="常规 2 2 7" xfId="57"/>
    <cellStyle name="常规 2 2 7 2" xfId="58"/>
    <cellStyle name="常规 2 2 7 3" xfId="59"/>
    <cellStyle name="常规 2 2 8" xfId="60"/>
    <cellStyle name="常规 2 2 8 2" xfId="14"/>
    <cellStyle name="常规 2 2 8 3" xfId="17"/>
    <cellStyle name="常规 2 3" xfId="61"/>
    <cellStyle name="常规 3" xfId="62"/>
    <cellStyle name="常规 3 2" xfId="63"/>
    <cellStyle name="常规 3 2 2" xfId="64"/>
    <cellStyle name="常规 3 2 3" xfId="65"/>
    <cellStyle name="常规 3 3" xfId="66"/>
    <cellStyle name="常规 3 4" xfId="67"/>
    <cellStyle name="常规 4" xfId="68"/>
    <cellStyle name="常规 4 2" xfId="69"/>
    <cellStyle name="常规 4 2 2" xfId="70"/>
    <cellStyle name="常规 4 2 3" xfId="72"/>
    <cellStyle name="常规 4 3" xfId="73"/>
    <cellStyle name="常规 4 4" xfId="71"/>
    <cellStyle name="常规 5" xfId="74"/>
    <cellStyle name="常规 5 2" xfId="7"/>
    <cellStyle name="常规 5 2 2" xfId="9"/>
    <cellStyle name="常规 5 2 3" xfId="10"/>
    <cellStyle name="常规 5 3" xfId="75"/>
    <cellStyle name="常规 5 4" xfId="76"/>
    <cellStyle name="常规 6" xfId="6"/>
    <cellStyle name="常规 6 2" xfId="77"/>
    <cellStyle name="常规 6 2 2" xfId="78"/>
    <cellStyle name="常规 6 2 3" xfId="11"/>
    <cellStyle name="常规 6 3" xfId="79"/>
    <cellStyle name="常规 6 4" xfId="80"/>
    <cellStyle name="常规 7" xfId="81"/>
    <cellStyle name="常规 7 2" xfId="82"/>
    <cellStyle name="常规 7 2 2" xfId="83"/>
    <cellStyle name="常规 7 2 3" xfId="84"/>
    <cellStyle name="常规 7 3" xfId="4"/>
    <cellStyle name="常规 7 4" xfId="85"/>
    <cellStyle name="常规 8" xfId="86"/>
    <cellStyle name="常规 8 2" xfId="13"/>
    <cellStyle name="常规 8 2 2" xfId="87"/>
    <cellStyle name="常规 8 2 3" xfId="88"/>
    <cellStyle name="常规 8 3" xfId="12"/>
    <cellStyle name="常规 8 4" xfId="89"/>
    <cellStyle name="常规 9" xfId="90"/>
    <cellStyle name="常规 9 2" xfId="91"/>
    <cellStyle name="常规 9 2 2" xfId="92"/>
    <cellStyle name="常规 9 2 3" xfId="93"/>
    <cellStyle name="常规 9 3" xfId="94"/>
    <cellStyle name="常规 9 4" xfId="9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I4" sqref="I4:I11"/>
    </sheetView>
  </sheetViews>
  <sheetFormatPr defaultColWidth="9" defaultRowHeight="14.25" x14ac:dyDescent="0.15"/>
  <cols>
    <col min="1" max="1" width="19.375" customWidth="1"/>
    <col min="2" max="2" width="10.5" customWidth="1"/>
    <col min="3" max="3" width="10.25" customWidth="1"/>
    <col min="4" max="4" width="10.375" customWidth="1"/>
    <col min="5" max="5" width="9.125" customWidth="1"/>
    <col min="8" max="8" width="11.125" customWidth="1"/>
    <col min="10" max="10" width="11" customWidth="1"/>
  </cols>
  <sheetData>
    <row r="1" spans="1:11" ht="38.2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3.25" customHeight="1" x14ac:dyDescent="0.1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51" customHeight="1" x14ac:dyDescent="0.15">
      <c r="A3" s="1" t="s">
        <v>2</v>
      </c>
      <c r="B3" s="1" t="s">
        <v>3</v>
      </c>
      <c r="C3" s="1" t="s">
        <v>4</v>
      </c>
      <c r="D3" s="4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4" t="s">
        <v>12</v>
      </c>
    </row>
    <row r="4" spans="1:11" ht="30" customHeight="1" x14ac:dyDescent="0.15">
      <c r="A4" s="1" t="s">
        <v>13</v>
      </c>
      <c r="B4" s="26">
        <v>43743</v>
      </c>
      <c r="C4" s="26">
        <f t="shared" ref="C4:C10" si="0">B4*7.5</f>
        <v>328072.5</v>
      </c>
      <c r="D4" s="27">
        <f t="shared" ref="D4:D10" si="1">B4*30*0.7/3</f>
        <v>306200.99999999994</v>
      </c>
      <c r="E4" s="26">
        <v>21871.5</v>
      </c>
      <c r="F4" s="26">
        <v>1237</v>
      </c>
      <c r="G4" s="26">
        <v>87486</v>
      </c>
      <c r="H4" s="26">
        <f t="shared" ref="H4:H10" si="2">B4*30</f>
        <v>1312290</v>
      </c>
      <c r="I4" s="27">
        <v>306201</v>
      </c>
      <c r="J4" s="26">
        <f t="shared" ref="J4:J10" si="3">H4-I4</f>
        <v>1006089</v>
      </c>
      <c r="K4" s="31">
        <f t="shared" ref="K4:K10" si="4">G4/H4</f>
        <v>6.6666666666666666E-2</v>
      </c>
    </row>
    <row r="5" spans="1:11" ht="30" customHeight="1" x14ac:dyDescent="0.15">
      <c r="A5" s="1" t="s">
        <v>14</v>
      </c>
      <c r="B5" s="15">
        <v>19104</v>
      </c>
      <c r="C5" s="15">
        <f t="shared" si="0"/>
        <v>143280</v>
      </c>
      <c r="D5" s="28">
        <f t="shared" si="1"/>
        <v>133728</v>
      </c>
      <c r="E5" s="15">
        <v>9552</v>
      </c>
      <c r="F5" s="15">
        <v>2689</v>
      </c>
      <c r="G5" s="15">
        <v>38208</v>
      </c>
      <c r="H5" s="5">
        <f t="shared" si="2"/>
        <v>573120</v>
      </c>
      <c r="I5" s="28">
        <v>133728</v>
      </c>
      <c r="J5" s="5">
        <f t="shared" si="3"/>
        <v>439392</v>
      </c>
      <c r="K5" s="32">
        <f t="shared" si="4"/>
        <v>6.6666666666666666E-2</v>
      </c>
    </row>
    <row r="6" spans="1:11" ht="30" customHeight="1" x14ac:dyDescent="0.15">
      <c r="A6" s="1" t="s">
        <v>15</v>
      </c>
      <c r="B6" s="15">
        <v>13786</v>
      </c>
      <c r="C6" s="15">
        <f t="shared" si="0"/>
        <v>103395</v>
      </c>
      <c r="D6" s="28">
        <f t="shared" si="1"/>
        <v>96502</v>
      </c>
      <c r="E6" s="15">
        <v>6893</v>
      </c>
      <c r="F6" s="15">
        <v>1169</v>
      </c>
      <c r="G6" s="15">
        <v>27572</v>
      </c>
      <c r="H6" s="5">
        <f t="shared" si="2"/>
        <v>413580</v>
      </c>
      <c r="I6" s="28">
        <v>96502</v>
      </c>
      <c r="J6" s="5">
        <f t="shared" si="3"/>
        <v>317078</v>
      </c>
      <c r="K6" s="32">
        <f t="shared" si="4"/>
        <v>6.6666666666666666E-2</v>
      </c>
    </row>
    <row r="7" spans="1:11" ht="30" customHeight="1" x14ac:dyDescent="0.15">
      <c r="A7" s="1" t="s">
        <v>16</v>
      </c>
      <c r="B7" s="15">
        <v>9047</v>
      </c>
      <c r="C7" s="15">
        <f t="shared" si="0"/>
        <v>67852.5</v>
      </c>
      <c r="D7" s="28">
        <f t="shared" si="1"/>
        <v>63329</v>
      </c>
      <c r="E7" s="15">
        <v>4523.5</v>
      </c>
      <c r="F7" s="15">
        <v>410</v>
      </c>
      <c r="G7" s="15">
        <v>18094</v>
      </c>
      <c r="H7" s="5">
        <f t="shared" si="2"/>
        <v>271410</v>
      </c>
      <c r="I7" s="28">
        <v>63329</v>
      </c>
      <c r="J7" s="15">
        <f t="shared" si="3"/>
        <v>208081</v>
      </c>
      <c r="K7" s="33">
        <f t="shared" si="4"/>
        <v>6.6666666666666666E-2</v>
      </c>
    </row>
    <row r="8" spans="1:11" ht="30" customHeight="1" x14ac:dyDescent="0.15">
      <c r="A8" s="1" t="s">
        <v>17</v>
      </c>
      <c r="B8" s="15">
        <v>20717</v>
      </c>
      <c r="C8" s="15">
        <f t="shared" si="0"/>
        <v>155377.5</v>
      </c>
      <c r="D8" s="28">
        <f t="shared" si="1"/>
        <v>145019</v>
      </c>
      <c r="E8" s="15">
        <v>10358.5</v>
      </c>
      <c r="F8" s="15">
        <v>1895</v>
      </c>
      <c r="G8" s="15">
        <v>41434</v>
      </c>
      <c r="H8" s="5">
        <f t="shared" si="2"/>
        <v>621510</v>
      </c>
      <c r="I8" s="28">
        <v>145019</v>
      </c>
      <c r="J8" s="5">
        <f t="shared" si="3"/>
        <v>476491</v>
      </c>
      <c r="K8" s="32">
        <f t="shared" si="4"/>
        <v>6.6666666666666666E-2</v>
      </c>
    </row>
    <row r="9" spans="1:11" ht="30" customHeight="1" x14ac:dyDescent="0.15">
      <c r="A9" s="1" t="s">
        <v>18</v>
      </c>
      <c r="B9" s="15">
        <v>12205</v>
      </c>
      <c r="C9" s="15">
        <f t="shared" si="0"/>
        <v>91537.5</v>
      </c>
      <c r="D9" s="28">
        <f t="shared" si="1"/>
        <v>85434.999999999985</v>
      </c>
      <c r="E9" s="15">
        <v>6102.5</v>
      </c>
      <c r="F9" s="15">
        <v>1232</v>
      </c>
      <c r="G9" s="15">
        <v>24410</v>
      </c>
      <c r="H9" s="5">
        <f t="shared" si="2"/>
        <v>366150</v>
      </c>
      <c r="I9" s="28">
        <v>85435</v>
      </c>
      <c r="J9" s="5">
        <f t="shared" si="3"/>
        <v>280715</v>
      </c>
      <c r="K9" s="32">
        <f t="shared" si="4"/>
        <v>6.6666666666666666E-2</v>
      </c>
    </row>
    <row r="10" spans="1:11" ht="30" customHeight="1" x14ac:dyDescent="0.15">
      <c r="A10" s="3" t="s">
        <v>19</v>
      </c>
      <c r="B10" s="15">
        <v>10239</v>
      </c>
      <c r="C10" s="15">
        <f t="shared" si="0"/>
        <v>76792.5</v>
      </c>
      <c r="D10" s="28">
        <f t="shared" si="1"/>
        <v>71673</v>
      </c>
      <c r="E10" s="15">
        <v>5119.5</v>
      </c>
      <c r="F10" s="15">
        <v>890</v>
      </c>
      <c r="G10" s="15">
        <v>20478</v>
      </c>
      <c r="H10" s="5">
        <f t="shared" si="2"/>
        <v>307170</v>
      </c>
      <c r="I10" s="28">
        <v>71673</v>
      </c>
      <c r="J10" s="5">
        <f t="shared" si="3"/>
        <v>235497</v>
      </c>
      <c r="K10" s="32">
        <f t="shared" si="4"/>
        <v>6.6666666666666666E-2</v>
      </c>
    </row>
    <row r="11" spans="1:11" ht="21" customHeight="1" x14ac:dyDescent="0.15">
      <c r="A11" s="2"/>
      <c r="B11" s="15"/>
      <c r="C11" s="15"/>
      <c r="D11" s="28"/>
      <c r="E11" s="29"/>
      <c r="F11" s="29"/>
      <c r="G11" s="29"/>
      <c r="H11" s="5"/>
      <c r="I11" s="28"/>
      <c r="J11" s="29"/>
      <c r="K11" s="34"/>
    </row>
    <row r="12" spans="1:11" ht="24" customHeight="1" x14ac:dyDescent="0.15">
      <c r="A12" s="2" t="s">
        <v>20</v>
      </c>
      <c r="B12" s="29">
        <f>SUM(B4:B11)</f>
        <v>128841</v>
      </c>
      <c r="C12" s="29">
        <f t="shared" ref="C12:J12" si="5">SUM(C4:C11)</f>
        <v>966307.5</v>
      </c>
      <c r="D12" s="28">
        <f t="shared" si="5"/>
        <v>901887</v>
      </c>
      <c r="E12" s="29">
        <f t="shared" si="5"/>
        <v>64420.5</v>
      </c>
      <c r="F12" s="29">
        <f t="shared" si="5"/>
        <v>9522</v>
      </c>
      <c r="G12" s="29">
        <f t="shared" si="5"/>
        <v>257682</v>
      </c>
      <c r="H12" s="29">
        <f t="shared" si="5"/>
        <v>3865230</v>
      </c>
      <c r="I12" s="29">
        <f t="shared" si="5"/>
        <v>901887</v>
      </c>
      <c r="J12" s="29">
        <f t="shared" si="5"/>
        <v>2963343</v>
      </c>
      <c r="K12" s="34">
        <f>G12/H12</f>
        <v>6.6666666666666666E-2</v>
      </c>
    </row>
    <row r="13" spans="1:11" ht="24" customHeight="1" x14ac:dyDescent="0.15">
      <c r="A13" s="37" t="s">
        <v>21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ht="28.5" customHeight="1" x14ac:dyDescent="0.15">
      <c r="B14" t="s">
        <v>22</v>
      </c>
      <c r="E14" t="s">
        <v>23</v>
      </c>
      <c r="H14" t="s">
        <v>24</v>
      </c>
    </row>
    <row r="16" spans="1:11" x14ac:dyDescent="0.15">
      <c r="A16" s="30" t="s">
        <v>25</v>
      </c>
    </row>
    <row r="17" spans="1:1" x14ac:dyDescent="0.15">
      <c r="A17" s="30" t="s">
        <v>26</v>
      </c>
    </row>
  </sheetData>
  <mergeCells count="3">
    <mergeCell ref="A1:K1"/>
    <mergeCell ref="A2:K2"/>
    <mergeCell ref="A13:K13"/>
  </mergeCells>
  <phoneticPr fontId="10" type="noConversion"/>
  <pageMargins left="0.70902777777777803" right="0.70902777777777803" top="0.75" bottom="0.75" header="0.30902777777777801" footer="0.309027777777778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R11" sqref="R11"/>
    </sheetView>
  </sheetViews>
  <sheetFormatPr defaultColWidth="9" defaultRowHeight="14.25" x14ac:dyDescent="0.15"/>
  <cols>
    <col min="1" max="1" width="11.5" customWidth="1"/>
    <col min="2" max="2" width="9.25" customWidth="1"/>
    <col min="3" max="3" width="11.375" customWidth="1"/>
    <col min="4" max="4" width="11" customWidth="1"/>
    <col min="5" max="5" width="11.5" customWidth="1"/>
    <col min="6" max="6" width="10.375" customWidth="1"/>
    <col min="7" max="7" width="11.25" customWidth="1"/>
    <col min="8" max="8" width="12.125" customWidth="1"/>
    <col min="9" max="9" width="10.25" customWidth="1"/>
    <col min="10" max="10" width="11.75" customWidth="1"/>
    <col min="11" max="11" width="8.75" customWidth="1"/>
  </cols>
  <sheetData>
    <row r="1" spans="1:11" ht="52.5" customHeight="1" x14ac:dyDescent="0.1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8.5" customHeight="1" x14ac:dyDescent="0.15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57.75" customHeight="1" x14ac:dyDescent="0.15">
      <c r="A3" s="1" t="s">
        <v>2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9</v>
      </c>
      <c r="I3" s="1" t="s">
        <v>35</v>
      </c>
      <c r="J3" s="1" t="s">
        <v>36</v>
      </c>
      <c r="K3" s="4" t="s">
        <v>37</v>
      </c>
    </row>
    <row r="4" spans="1:11" ht="27.75" customHeight="1" x14ac:dyDescent="0.15">
      <c r="A4" s="1"/>
      <c r="B4" s="5">
        <v>1</v>
      </c>
      <c r="C4" s="5" t="s">
        <v>38</v>
      </c>
      <c r="D4" s="5">
        <v>3</v>
      </c>
      <c r="E4" s="5">
        <v>4</v>
      </c>
      <c r="F4" s="5">
        <v>5</v>
      </c>
      <c r="G4" s="5">
        <v>6</v>
      </c>
      <c r="H4" s="5" t="s">
        <v>39</v>
      </c>
      <c r="I4" s="5">
        <v>8</v>
      </c>
      <c r="J4" s="5" t="s">
        <v>40</v>
      </c>
      <c r="K4" s="16" t="s">
        <v>41</v>
      </c>
    </row>
    <row r="5" spans="1:11" ht="24.95" customHeight="1" x14ac:dyDescent="0.15">
      <c r="A5" s="1" t="s">
        <v>42</v>
      </c>
      <c r="B5" s="6">
        <v>292819</v>
      </c>
      <c r="C5" s="6">
        <v>732047.5</v>
      </c>
      <c r="D5" s="6">
        <v>585638</v>
      </c>
      <c r="E5" s="6"/>
      <c r="F5" s="6">
        <v>12182</v>
      </c>
      <c r="G5" s="6">
        <v>227140.8</v>
      </c>
      <c r="H5" s="7">
        <f t="shared" ref="H5:H14" si="0">B5/8*30</f>
        <v>1098071.25</v>
      </c>
      <c r="I5" s="7"/>
      <c r="J5" s="7"/>
      <c r="K5" s="17">
        <f t="shared" ref="K5:K14" si="1">G5/H5</f>
        <v>0.20685433663799138</v>
      </c>
    </row>
    <row r="6" spans="1:11" ht="24.95" customHeight="1" x14ac:dyDescent="0.15">
      <c r="A6" s="1" t="s">
        <v>43</v>
      </c>
      <c r="B6" s="8">
        <v>11323</v>
      </c>
      <c r="C6" s="6">
        <v>28307.5</v>
      </c>
      <c r="D6" s="6">
        <v>22646</v>
      </c>
      <c r="E6" s="6"/>
      <c r="F6" s="8">
        <v>89</v>
      </c>
      <c r="G6" s="8">
        <v>1814.73</v>
      </c>
      <c r="H6" s="7">
        <f t="shared" si="0"/>
        <v>42461.25</v>
      </c>
      <c r="I6" s="18"/>
      <c r="J6" s="7"/>
      <c r="K6" s="17">
        <f t="shared" si="1"/>
        <v>4.2738496864788485E-2</v>
      </c>
    </row>
    <row r="7" spans="1:11" ht="24.95" customHeight="1" x14ac:dyDescent="0.15">
      <c r="A7" s="1" t="s">
        <v>44</v>
      </c>
      <c r="B7" s="9">
        <v>150337</v>
      </c>
      <c r="C7" s="6">
        <v>375842.5</v>
      </c>
      <c r="D7" s="6">
        <v>300674</v>
      </c>
      <c r="E7" s="6"/>
      <c r="F7" s="9">
        <v>18199</v>
      </c>
      <c r="G7" s="9">
        <v>380363.84</v>
      </c>
      <c r="H7" s="7">
        <f t="shared" si="0"/>
        <v>563763.75</v>
      </c>
      <c r="I7" s="19"/>
      <c r="J7" s="7"/>
      <c r="K7" s="17">
        <f t="shared" si="1"/>
        <v>0.67468658635820422</v>
      </c>
    </row>
    <row r="8" spans="1:11" ht="24.95" customHeight="1" x14ac:dyDescent="0.15">
      <c r="A8" s="1" t="s">
        <v>45</v>
      </c>
      <c r="B8" s="10">
        <v>103524</v>
      </c>
      <c r="C8" s="6">
        <v>258810</v>
      </c>
      <c r="D8" s="6">
        <v>207048</v>
      </c>
      <c r="E8" s="6"/>
      <c r="F8" s="10">
        <v>9693</v>
      </c>
      <c r="G8" s="10">
        <v>238722.16</v>
      </c>
      <c r="H8" s="7">
        <f t="shared" si="0"/>
        <v>388215</v>
      </c>
      <c r="I8" s="20"/>
      <c r="J8" s="7"/>
      <c r="K8" s="17">
        <f t="shared" si="1"/>
        <v>0.61492255580026534</v>
      </c>
    </row>
    <row r="9" spans="1:11" ht="24.95" customHeight="1" x14ac:dyDescent="0.15">
      <c r="A9" s="1" t="s">
        <v>46</v>
      </c>
      <c r="B9" s="11">
        <v>68882</v>
      </c>
      <c r="C9" s="6">
        <v>172205</v>
      </c>
      <c r="D9" s="6">
        <v>137764</v>
      </c>
      <c r="E9" s="6"/>
      <c r="F9" s="11">
        <v>5590</v>
      </c>
      <c r="G9" s="11">
        <v>110218.84</v>
      </c>
      <c r="H9" s="7">
        <f t="shared" si="0"/>
        <v>258307.5</v>
      </c>
      <c r="I9" s="21"/>
      <c r="J9" s="7"/>
      <c r="K9" s="17">
        <f t="shared" si="1"/>
        <v>0.42669624381793014</v>
      </c>
    </row>
    <row r="10" spans="1:11" ht="24.95" customHeight="1" x14ac:dyDescent="0.15">
      <c r="A10" s="1" t="s">
        <v>47</v>
      </c>
      <c r="B10" s="12">
        <v>158926</v>
      </c>
      <c r="C10" s="6">
        <v>397315</v>
      </c>
      <c r="D10" s="6">
        <v>317852</v>
      </c>
      <c r="E10" s="6"/>
      <c r="F10" s="12">
        <v>15740</v>
      </c>
      <c r="G10" s="12">
        <v>351214.33</v>
      </c>
      <c r="H10" s="7">
        <f t="shared" si="0"/>
        <v>595972.5</v>
      </c>
      <c r="I10" s="22"/>
      <c r="J10" s="7"/>
      <c r="K10" s="17">
        <f t="shared" si="1"/>
        <v>0.58931298004522026</v>
      </c>
    </row>
    <row r="11" spans="1:11" ht="24.95" customHeight="1" x14ac:dyDescent="0.15">
      <c r="A11" s="1" t="s">
        <v>48</v>
      </c>
      <c r="B11" s="13">
        <v>94303</v>
      </c>
      <c r="C11" s="6">
        <v>235757.5</v>
      </c>
      <c r="D11" s="6">
        <v>188606</v>
      </c>
      <c r="E11" s="6"/>
      <c r="F11" s="13">
        <v>8831</v>
      </c>
      <c r="G11" s="13">
        <v>202743.17</v>
      </c>
      <c r="H11" s="7">
        <f t="shared" si="0"/>
        <v>353636.25</v>
      </c>
      <c r="I11" s="23"/>
      <c r="J11" s="7"/>
      <c r="K11" s="17">
        <f t="shared" si="1"/>
        <v>0.57330991944406151</v>
      </c>
    </row>
    <row r="12" spans="1:11" ht="24.95" customHeight="1" x14ac:dyDescent="0.15">
      <c r="A12" s="3" t="s">
        <v>49</v>
      </c>
      <c r="B12" s="14">
        <v>78731</v>
      </c>
      <c r="C12" s="6">
        <v>196827.8</v>
      </c>
      <c r="D12" s="6">
        <v>157462</v>
      </c>
      <c r="E12" s="6">
        <v>39365.800000000003</v>
      </c>
      <c r="F12" s="14">
        <v>8190</v>
      </c>
      <c r="G12" s="14">
        <v>188798.94</v>
      </c>
      <c r="H12" s="7">
        <f t="shared" si="0"/>
        <v>295241.25</v>
      </c>
      <c r="I12" s="24"/>
      <c r="J12" s="7"/>
      <c r="K12" s="17">
        <f t="shared" si="1"/>
        <v>0.63947344756195146</v>
      </c>
    </row>
    <row r="13" spans="1:11" ht="24.95" customHeight="1" x14ac:dyDescent="0.15">
      <c r="A13" s="2"/>
      <c r="B13" s="15"/>
      <c r="C13" s="15"/>
      <c r="D13" s="6"/>
      <c r="E13" s="15"/>
      <c r="F13" s="15"/>
      <c r="G13" s="15"/>
      <c r="H13" s="7"/>
      <c r="I13" s="25"/>
      <c r="J13" s="7"/>
      <c r="K13" s="17"/>
    </row>
    <row r="14" spans="1:11" ht="24.95" customHeight="1" x14ac:dyDescent="0.15">
      <c r="A14" s="2" t="s">
        <v>20</v>
      </c>
      <c r="B14" s="15">
        <f t="shared" ref="B14:G14" si="2">SUM(B5:B13)</f>
        <v>958845</v>
      </c>
      <c r="C14" s="15">
        <f t="shared" si="2"/>
        <v>2397112.7999999998</v>
      </c>
      <c r="D14" s="15">
        <f t="shared" si="2"/>
        <v>1917690</v>
      </c>
      <c r="E14" s="15">
        <f t="shared" si="2"/>
        <v>39365.800000000003</v>
      </c>
      <c r="F14" s="15">
        <f t="shared" si="2"/>
        <v>78514</v>
      </c>
      <c r="G14" s="15">
        <f t="shared" si="2"/>
        <v>1701016.8099999998</v>
      </c>
      <c r="H14" s="7">
        <f t="shared" si="0"/>
        <v>3595668.75</v>
      </c>
      <c r="I14" s="25"/>
      <c r="J14" s="7"/>
      <c r="K14" s="17">
        <f t="shared" si="1"/>
        <v>0.4730738364038678</v>
      </c>
    </row>
  </sheetData>
  <mergeCells count="2">
    <mergeCell ref="A1:K1"/>
    <mergeCell ref="A2:K2"/>
  </mergeCells>
  <phoneticPr fontId="10" type="noConversion"/>
  <pageMargins left="0.70902777777777803" right="0.70902777777777803" top="0.75" bottom="0.75" header="0.30902777777777801" footer="0.30902777777777801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sqref="A1:K18"/>
    </sheetView>
  </sheetViews>
  <sheetFormatPr defaultColWidth="9" defaultRowHeight="14.25" x14ac:dyDescent="0.15"/>
  <sheetData>
    <row r="1" spans="1:11" ht="28.5" x14ac:dyDescent="0.15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6.5" x14ac:dyDescent="0.15">
      <c r="A2" s="36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4" x14ac:dyDescent="0.1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9</v>
      </c>
      <c r="I3" s="1" t="s">
        <v>35</v>
      </c>
      <c r="J3" s="1" t="s">
        <v>36</v>
      </c>
      <c r="K3" s="4" t="s">
        <v>37</v>
      </c>
    </row>
    <row r="4" spans="1:11" x14ac:dyDescent="0.15">
      <c r="A4" s="1">
        <v>1</v>
      </c>
      <c r="B4" s="1"/>
      <c r="C4" s="1"/>
      <c r="D4" s="1"/>
      <c r="E4" s="1"/>
      <c r="F4" s="1"/>
      <c r="G4" s="1"/>
      <c r="H4" s="1"/>
      <c r="I4" s="1"/>
      <c r="J4" s="5"/>
      <c r="K4" s="5"/>
    </row>
    <row r="5" spans="1:11" x14ac:dyDescent="0.15">
      <c r="A5" s="1">
        <v>2</v>
      </c>
      <c r="B5" s="1"/>
      <c r="C5" s="1"/>
      <c r="D5" s="1"/>
      <c r="E5" s="1"/>
      <c r="F5" s="1"/>
      <c r="G5" s="1"/>
      <c r="H5" s="1"/>
      <c r="I5" s="1"/>
      <c r="J5" s="5"/>
      <c r="K5" s="5"/>
    </row>
    <row r="6" spans="1:11" x14ac:dyDescent="0.15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3">
        <v>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3">
        <v>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3">
        <v>6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3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3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3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3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3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3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">
    <mergeCell ref="A1:K1"/>
    <mergeCell ref="A2:K2"/>
  </mergeCells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季度拨付表</vt:lpstr>
      <vt:lpstr>汇总表8月</vt:lpstr>
      <vt:lpstr>Sheet1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DELL</cp:lastModifiedBy>
  <cp:revision>1</cp:revision>
  <cp:lastPrinted>2018-04-09T01:31:00Z</cp:lastPrinted>
  <dcterms:created xsi:type="dcterms:W3CDTF">2009-01-04T05:36:00Z</dcterms:created>
  <dcterms:modified xsi:type="dcterms:W3CDTF">2018-11-16T07:25:32Z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