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预算科工作资料\预算信息公开\2021年\2021年政府预算公开\公开资料\数据包\"/>
    </mc:Choice>
  </mc:AlternateContent>
  <bookViews>
    <workbookView xWindow="0" yWindow="0" windowWidth="11904" windowHeight="4752" tabRatio="819"/>
  </bookViews>
  <sheets>
    <sheet name="1-1富民县一般公共预算收入情况表" sheetId="28" r:id="rId1"/>
    <sheet name="1-2富民县一般公共预算支出情况表" sheetId="29" r:id="rId2"/>
    <sheet name="1-3富民县本级一般公共预算收入情况表" sheetId="31" r:id="rId3"/>
    <sheet name="1-4富民县本级一般公共预算支出情况表（公开到项级）" sheetId="33" r:id="rId4"/>
    <sheet name="1-5富民县本级一般公共预算基本支出情况表（公开到款级）" sheetId="132" r:id="rId5"/>
    <sheet name="1-6本级一般公共预算支出表（州、市对下转移支付项目）（空表）" sheetId="35" r:id="rId6"/>
    <sheet name="1-7富民县分地区税收返还和转移支付预算表" sheetId="36" r:id="rId7"/>
    <sheet name="1-8富民县本级“三公”经费预算财政拨款情况统计表" sheetId="131" r:id="rId8"/>
    <sheet name="2-1云富民县政府性基金预算收入情况表" sheetId="54" r:id="rId9"/>
    <sheet name="2-2富民县政府性基金预算支出情况表" sheetId="55" r:id="rId10"/>
    <sheet name="2-3富民县本级政府性基金预算收入情况表" sheetId="56" r:id="rId11"/>
    <sheet name="2-4富民县本级政府性基金预算支出情况表（公开到项级）" sheetId="57" r:id="rId12"/>
    <sheet name="2-5富民县本级政府性基金支出表（州、市对下转移支付）(空表)" sheetId="58" r:id="rId13"/>
    <sheet name="3-1富民县国有资本经营收入预算情况表" sheetId="108" r:id="rId14"/>
    <sheet name="3-2富民县国有资本经营支出预算情况表" sheetId="109" r:id="rId15"/>
    <sheet name="3-3富民县本级国有资本经营收入预算情况表" sheetId="110" r:id="rId16"/>
    <sheet name="3-4富民县本级国有资本经营支出预算情况表（公开到项级）" sheetId="111" r:id="rId17"/>
    <sheet name="3-5 富民县国有资本经营预算转移支付表 （分地区）（空表）" sheetId="129" r:id="rId18"/>
    <sheet name="3-6 国有资本经营预算转移支付表（分项目）（空表）" sheetId="130" r:id="rId19"/>
    <sheet name="4-1富民县社会保险基金收入预算情况表" sheetId="113" r:id="rId20"/>
    <sheet name="4-2富民县社会保险基金支出预算情况表" sheetId="114" r:id="rId21"/>
    <sheet name="4-3富民县本级社会保险基金收入预算情况表" sheetId="117" r:id="rId22"/>
    <sheet name="4-4富民县本级社会保险基金支出预算情况表" sheetId="118" r:id="rId23"/>
    <sheet name="5-1   富民县2020年地方政府债务限额及余额预算情况表" sheetId="119" r:id="rId24"/>
    <sheet name="5-2  富民县2020年地方政府一般债务余额情况表" sheetId="120" r:id="rId25"/>
    <sheet name="5-3  富民县本级2020年地方政府一般债务余额情况表" sheetId="121" r:id="rId26"/>
    <sheet name="5-4 富民县2020年地方政府专项债务余额情况表" sheetId="122" r:id="rId27"/>
    <sheet name="5-5  富民本级2020年地方政府专项债务余额情况表（本级）" sheetId="123" r:id="rId28"/>
    <sheet name="5-6 富民县地方政府债券发行及还本付息情况表" sheetId="124" r:id="rId29"/>
    <sheet name="5-7 富民县2021年本级政府专项债务限额和余额情况表" sheetId="125" r:id="rId30"/>
    <sheet name="5-8 富民县2020年年初新增地方政府债券资金安排表" sheetId="126" r:id="rId31"/>
    <sheet name="6-1重大政策和重点项目绩效目标表" sheetId="127" r:id="rId32"/>
    <sheet name="6-2重点工作情况解释说明汇总表" sheetId="128" r:id="rId33"/>
  </sheets>
  <externalReferences>
    <externalReference r:id="rId34"/>
    <externalReference r:id="rId35"/>
  </externalReferences>
  <definedNames>
    <definedName name="_xlnm._FilterDatabase" localSheetId="0" hidden="1">'1-1富民县一般公共预算收入情况表'!$A$3:$E$39</definedName>
    <definedName name="_xlnm._FilterDatabase" localSheetId="1" hidden="1">'1-2富民县一般公共预算支出情况表'!$A$3:$E$39</definedName>
    <definedName name="_xlnm._FilterDatabase" localSheetId="2" hidden="1">'1-3富民县本级一般公共预算收入情况表'!$A$3:$E$40</definedName>
    <definedName name="_xlnm._FilterDatabase" localSheetId="3" hidden="1">'1-4富民县本级一般公共预算支出情况表（公开到项级）'!$A$3:$E$1355</definedName>
    <definedName name="_xlnm._FilterDatabase" localSheetId="4" hidden="1">'1-5富民县本级一般公共预算基本支出情况表（公开到款级）'!$A$3:$B$39</definedName>
    <definedName name="_xlnm._FilterDatabase" localSheetId="5" hidden="1">'1-6本级一般公共预算支出表（州、市对下转移支付项目）（空表）'!$A$3:$D$42</definedName>
    <definedName name="_xlnm._FilterDatabase" localSheetId="8" hidden="1">'2-1云富民县政府性基金预算收入情况表'!$A$3:$E$37</definedName>
    <definedName name="_xlnm._FilterDatabase" localSheetId="9" hidden="1">'2-2富民县政府性基金预算支出情况表'!$A$3:$E$269</definedName>
    <definedName name="_xlnm._FilterDatabase" localSheetId="10" hidden="1">'2-3富民县本级政府性基金预算收入情况表'!$A$3:$E$37</definedName>
    <definedName name="_xlnm._FilterDatabase" localSheetId="11" hidden="1">'2-4富民县本级政府性基金预算支出情况表（公开到项级）'!$A$3:$E$271</definedName>
    <definedName name="_xlnm._FilterDatabase" localSheetId="12" hidden="1">'2-5富民县本级政府性基金支出表（州、市对下转移支付）(空表)'!$A$3:$D$18</definedName>
    <definedName name="_xlnm._FilterDatabase" localSheetId="13" hidden="1">'3-1富民县国有资本经营收入预算情况表'!$A$3:$D$41</definedName>
    <definedName name="_xlnm._FilterDatabase" localSheetId="14" hidden="1">'3-2富民县国有资本经营支出预算情况表'!$A$3:$D$28</definedName>
    <definedName name="_xlnm._FilterDatabase" localSheetId="15" hidden="1">'3-3富民县本级国有资本经营收入预算情况表'!$A$3:$D$35</definedName>
    <definedName name="_xlnm._FilterDatabase" localSheetId="16" hidden="1">'3-4富民县本级国有资本经营支出预算情况表（公开到项级）'!$A$3:$D$22</definedName>
    <definedName name="_xlnm._FilterDatabase" localSheetId="19" hidden="1">'4-1富民县社会保险基金收入预算情况表'!$A$3:$D$42</definedName>
    <definedName name="_xlnm._FilterDatabase" localSheetId="20" hidden="1">'4-2富民县社会保险基金支出预算情况表'!$A$3:$D$24</definedName>
    <definedName name="_xlnm._FilterDatabase" localSheetId="21" hidden="1">'4-3富民县本级社会保险基金收入预算情况表'!$A$3:$D$42</definedName>
    <definedName name="_xlnm._FilterDatabase" localSheetId="22" hidden="1">'4-4富民县本级社会保险基金支出预算情况表'!$A$3:$E$24</definedName>
    <definedName name="_lst_r_地方财政预算表2015年全省汇总_10_科目编码名称" localSheetId="19">[1]_ESList!$A$1:$A$27</definedName>
    <definedName name="_lst_r_地方财政预算表2015年全省汇总_10_科目编码名称" localSheetId="20">[1]_ESList!$A$1:$A$27</definedName>
    <definedName name="_lst_r_地方财政预算表2015年全省汇总_10_科目编码名称" localSheetId="21">[1]_ESList!$A$1:$A$27</definedName>
    <definedName name="_lst_r_地方财政预算表2015年全省汇总_10_科目编码名称" localSheetId="22">[1]_ESList!$A$1:$A$27</definedName>
    <definedName name="_lst_r_地方财政预算表2015年全省汇总_10_科目编码名称">[2]_ESList!$A$1:$A$27</definedName>
    <definedName name="_xlnm.Print_Area" localSheetId="0">'1-1富民县一般公共预算收入情况表'!$B$1:$E$39</definedName>
    <definedName name="_xlnm.Print_Area" localSheetId="1">'1-2富民县一般公共预算支出情况表'!$B$1:$E$38</definedName>
    <definedName name="_xlnm.Print_Area" localSheetId="2">'1-3富民县本级一般公共预算收入情况表'!$B$1:$E$40</definedName>
    <definedName name="_xlnm.Print_Area" localSheetId="3">'1-4富民县本级一般公共预算支出情况表（公开到项级）'!$B$1:$E$1355</definedName>
    <definedName name="_xlnm.Print_Area" localSheetId="4">'1-5富民县本级一般公共预算基本支出情况表（公开到款级）'!$A$1:$B$39</definedName>
    <definedName name="_xlnm.Print_Area" localSheetId="5">'1-6本级一般公共预算支出表（州、市对下转移支付项目）（空表）'!$A$1:$C$43</definedName>
    <definedName name="_xlnm.Print_Area" localSheetId="6">'1-7富民县分地区税收返还和转移支付预算表'!$A$1:$D$8</definedName>
    <definedName name="_xlnm.Print_Area" localSheetId="8">'2-1云富民县政府性基金预算收入情况表'!$B$1:$E$37</definedName>
    <definedName name="_xlnm.Print_Area" localSheetId="9">'2-2富民县政府性基金预算支出情况表'!$B$1:$E$269</definedName>
    <definedName name="_xlnm.Print_Area" localSheetId="10">'2-3富民县本级政府性基金预算收入情况表'!$B$1:$E$37</definedName>
    <definedName name="_xlnm.Print_Area" localSheetId="11">'2-4富民县本级政府性基金预算支出情况表（公开到项级）'!$B$1:$E$271</definedName>
    <definedName name="_xlnm.Print_Area" localSheetId="12">'2-5富民县本级政府性基金支出表（州、市对下转移支付）(空表)'!$A$1:$D$16</definedName>
    <definedName name="_xlnm.Print_Area" localSheetId="13">'3-1富民县国有资本经营收入预算情况表'!$A$1:$D$41</definedName>
    <definedName name="_xlnm.Print_Area" localSheetId="14">'3-2富民县国有资本经营支出预算情况表'!$A$1:$D$28</definedName>
    <definedName name="_xlnm.Print_Area" localSheetId="15">'3-3富民县本级国有资本经营收入预算情况表'!$A$1:$D$35</definedName>
    <definedName name="_xlnm.Print_Area" localSheetId="16">'3-4富民县本级国有资本经营支出预算情况表（公开到项级）'!$A$1:$D$22</definedName>
    <definedName name="_xlnm.Print_Area" localSheetId="17">'3-5 富民县国有资本经营预算转移支付表 （分地区）（空表）'!$A$1:$B$8</definedName>
    <definedName name="_xlnm.Print_Area" localSheetId="18">'3-6 国有资本经营预算转移支付表（分项目）（空表）'!$A$1:$B$8</definedName>
    <definedName name="_xlnm.Print_Area" localSheetId="19">'4-1富民县社会保险基金收入预算情况表'!$A$1:$D$42</definedName>
    <definedName name="_xlnm.Print_Area" localSheetId="20">'4-2富民县社会保险基金支出预算情况表'!$A$1:$D$24</definedName>
    <definedName name="_xlnm.Print_Area" localSheetId="21">'4-3富民县本级社会保险基金收入预算情况表'!$A$1:$D$42</definedName>
    <definedName name="_xlnm.Print_Area" localSheetId="22">'4-4富民县本级社会保险基金支出预算情况表'!$A$1:$D$24</definedName>
    <definedName name="_xlnm.Print_Area" localSheetId="31">'6-1重大政策和重点项目绩效目标表'!#REF!</definedName>
    <definedName name="_xlnm.Print_Titles" localSheetId="0">'1-1富民县一般公共预算收入情况表'!$1:$3</definedName>
    <definedName name="_xlnm.Print_Titles" localSheetId="1">'1-2富民县一般公共预算支出情况表'!$1:$3</definedName>
    <definedName name="_xlnm.Print_Titles" localSheetId="2">'1-3富民县本级一般公共预算收入情况表'!$1:$3</definedName>
    <definedName name="_xlnm.Print_Titles" localSheetId="3">'1-4富民县本级一般公共预算支出情况表（公开到项级）'!$1:$3</definedName>
    <definedName name="_xlnm.Print_Titles" localSheetId="4">'1-5富民县本级一般公共预算基本支出情况表（公开到款级）'!$1:$3</definedName>
    <definedName name="_xlnm.Print_Titles" localSheetId="5">'1-6本级一般公共预算支出表（州、市对下转移支付项目）（空表）'!$1:$3</definedName>
    <definedName name="_xlnm.Print_Titles" localSheetId="6">'1-7富民县分地区税收返还和转移支付预算表'!$1:$3</definedName>
    <definedName name="_xlnm.Print_Titles" localSheetId="8">'2-1云富民县政府性基金预算收入情况表'!$1:$3</definedName>
    <definedName name="_xlnm.Print_Titles" localSheetId="9">'2-2富民县政府性基金预算支出情况表'!$1:$3</definedName>
    <definedName name="_xlnm.Print_Titles" localSheetId="10">'2-3富民县本级政府性基金预算收入情况表'!$1:$3</definedName>
    <definedName name="_xlnm.Print_Titles" localSheetId="11">'2-4富民县本级政府性基金预算支出情况表（公开到项级）'!$1:$3</definedName>
    <definedName name="_xlnm.Print_Titles" localSheetId="12">'2-5富民县本级政府性基金支出表（州、市对下转移支付）(空表)'!$1:$3</definedName>
    <definedName name="_xlnm.Print_Titles" localSheetId="13">'3-1富民县国有资本经营收入预算情况表'!$1:$3</definedName>
    <definedName name="_xlnm.Print_Titles" localSheetId="14">'3-2富民县国有资本经营支出预算情况表'!$1:$3</definedName>
    <definedName name="_xlnm.Print_Titles" localSheetId="15">'3-3富民县本级国有资本经营收入预算情况表'!$1:$3</definedName>
    <definedName name="_xlnm.Print_Titles" localSheetId="19">'4-1富民县社会保险基金收入预算情况表'!$1:$3</definedName>
    <definedName name="_xlnm.Print_Titles" localSheetId="21">'4-3富民县本级社会保险基金收入预算情况表'!$1:$3</definedName>
    <definedName name="专项收入年初预算数" localSheetId="1">#REF!</definedName>
    <definedName name="专项收入年初预算数" localSheetId="4">#REF!</definedName>
    <definedName name="专项收入年初预算数" localSheetId="7">#REF!</definedName>
    <definedName name="专项收入年初预算数" localSheetId="13">#REF!</definedName>
    <definedName name="专项收入年初预算数" localSheetId="14">#REF!</definedName>
    <definedName name="专项收入年初预算数" localSheetId="15">#REF!</definedName>
    <definedName name="专项收入年初预算数" localSheetId="16">#REF!</definedName>
    <definedName name="专项收入年初预算数" localSheetId="17">#REF!</definedName>
    <definedName name="专项收入年初预算数" localSheetId="18">#REF!</definedName>
    <definedName name="专项收入年初预算数" localSheetId="19">#REF!</definedName>
    <definedName name="专项收入年初预算数" localSheetId="20">#REF!</definedName>
    <definedName name="专项收入年初预算数" localSheetId="21">#REF!</definedName>
    <definedName name="专项收入年初预算数" localSheetId="22">#REF!</definedName>
    <definedName name="专项收入年初预算数" localSheetId="23">#REF!</definedName>
    <definedName name="专项收入年初预算数" localSheetId="24">#REF!</definedName>
    <definedName name="专项收入年初预算数" localSheetId="25">#REF!</definedName>
    <definedName name="专项收入年初预算数" localSheetId="26">#REF!</definedName>
    <definedName name="专项收入年初预算数" localSheetId="27">#REF!</definedName>
    <definedName name="专项收入年初预算数" localSheetId="28">#REF!</definedName>
    <definedName name="专项收入年初预算数" localSheetId="29">#REF!</definedName>
    <definedName name="专项收入年初预算数" localSheetId="30">#REF!</definedName>
    <definedName name="专项收入年初预算数" localSheetId="31">#REF!</definedName>
    <definedName name="专项收入年初预算数" localSheetId="32">#REF!</definedName>
    <definedName name="专项收入年初预算数">#REF!</definedName>
    <definedName name="专项收入全年预计数" localSheetId="1">#REF!</definedName>
    <definedName name="专项收入全年预计数" localSheetId="4">#REF!</definedName>
    <definedName name="专项收入全年预计数" localSheetId="7">#REF!</definedName>
    <definedName name="专项收入全年预计数" localSheetId="13">#REF!</definedName>
    <definedName name="专项收入全年预计数" localSheetId="14">#REF!</definedName>
    <definedName name="专项收入全年预计数" localSheetId="15">#REF!</definedName>
    <definedName name="专项收入全年预计数" localSheetId="16">#REF!</definedName>
    <definedName name="专项收入全年预计数" localSheetId="17">#REF!</definedName>
    <definedName name="专项收入全年预计数" localSheetId="18">#REF!</definedName>
    <definedName name="专项收入全年预计数" localSheetId="19">#REF!</definedName>
    <definedName name="专项收入全年预计数" localSheetId="20">#REF!</definedName>
    <definedName name="专项收入全年预计数" localSheetId="21">#REF!</definedName>
    <definedName name="专项收入全年预计数" localSheetId="22">#REF!</definedName>
    <definedName name="专项收入全年预计数" localSheetId="23">#REF!</definedName>
    <definedName name="专项收入全年预计数" localSheetId="24">#REF!</definedName>
    <definedName name="专项收入全年预计数" localSheetId="25">#REF!</definedName>
    <definedName name="专项收入全年预计数" localSheetId="26">#REF!</definedName>
    <definedName name="专项收入全年预计数" localSheetId="27">#REF!</definedName>
    <definedName name="专项收入全年预计数" localSheetId="28">#REF!</definedName>
    <definedName name="专项收入全年预计数" localSheetId="29">#REF!</definedName>
    <definedName name="专项收入全年预计数" localSheetId="30">#REF!</definedName>
    <definedName name="专项收入全年预计数" localSheetId="31">#REF!</definedName>
    <definedName name="专项收入全年预计数" localSheetId="32">#REF!</definedName>
    <definedName name="专项收入全年预计数">#REF!</definedName>
  </definedNames>
  <calcPr calcId="152511" fullPrecision="0"/>
</workbook>
</file>

<file path=xl/calcChain.xml><?xml version="1.0" encoding="utf-8"?>
<calcChain xmlns="http://schemas.openxmlformats.org/spreadsheetml/2006/main">
  <c r="F8" i="125" l="1"/>
  <c r="E8" i="125"/>
  <c r="D8" i="125"/>
  <c r="F5" i="125"/>
  <c r="E5" i="125"/>
  <c r="D5" i="125"/>
  <c r="D24" i="124"/>
  <c r="C24" i="124"/>
  <c r="D14" i="124"/>
  <c r="C14" i="124"/>
  <c r="E7" i="119"/>
  <c r="B7" i="119"/>
  <c r="D23" i="118"/>
  <c r="C22" i="118"/>
  <c r="B22" i="118"/>
  <c r="D22" i="118" s="1"/>
  <c r="C21" i="118"/>
  <c r="B21" i="118"/>
  <c r="D21" i="118" s="1"/>
  <c r="C20" i="118"/>
  <c r="C24" i="118" s="1"/>
  <c r="B20" i="118"/>
  <c r="D20" i="118" s="1"/>
  <c r="D19" i="118"/>
  <c r="D18" i="118"/>
  <c r="D17" i="118"/>
  <c r="D16" i="118"/>
  <c r="D15" i="118"/>
  <c r="D14" i="118"/>
  <c r="D13" i="118"/>
  <c r="D12" i="118"/>
  <c r="D11" i="118"/>
  <c r="D10" i="118"/>
  <c r="D9" i="118"/>
  <c r="D8" i="118"/>
  <c r="D7" i="118"/>
  <c r="D6" i="118"/>
  <c r="D5" i="118"/>
  <c r="D4" i="118"/>
  <c r="D41" i="117"/>
  <c r="D40" i="117"/>
  <c r="C39" i="117"/>
  <c r="B39" i="117"/>
  <c r="D39" i="117" s="1"/>
  <c r="C38" i="117"/>
  <c r="B38" i="117"/>
  <c r="D38" i="117" s="1"/>
  <c r="C37" i="117"/>
  <c r="B37" i="117"/>
  <c r="D37" i="117" s="1"/>
  <c r="C36" i="117"/>
  <c r="C42" i="117" s="1"/>
  <c r="B36" i="117"/>
  <c r="B42" i="117" s="1"/>
  <c r="D35" i="117"/>
  <c r="D34" i="117"/>
  <c r="D33" i="117"/>
  <c r="D32" i="117"/>
  <c r="D31" i="117"/>
  <c r="D30" i="117"/>
  <c r="D29" i="117"/>
  <c r="D28" i="117"/>
  <c r="D27" i="117"/>
  <c r="D26" i="117"/>
  <c r="D25" i="117"/>
  <c r="D24" i="117"/>
  <c r="D23" i="117"/>
  <c r="D22" i="117"/>
  <c r="D21" i="117"/>
  <c r="D20" i="117"/>
  <c r="D19" i="117"/>
  <c r="D18" i="117"/>
  <c r="D17" i="117"/>
  <c r="D16" i="117"/>
  <c r="D15" i="117"/>
  <c r="D14" i="117"/>
  <c r="D13" i="117"/>
  <c r="D12" i="117"/>
  <c r="D11" i="117"/>
  <c r="D10" i="117"/>
  <c r="D9" i="117"/>
  <c r="D8" i="117"/>
  <c r="D7" i="117"/>
  <c r="D6" i="117"/>
  <c r="D5" i="117"/>
  <c r="D4" i="117"/>
  <c r="C22" i="114"/>
  <c r="B22" i="114"/>
  <c r="B21" i="114"/>
  <c r="D21" i="114" s="1"/>
  <c r="C21" i="114"/>
  <c r="C20" i="114"/>
  <c r="D20" i="114" s="1"/>
  <c r="B20" i="114"/>
  <c r="D5" i="114"/>
  <c r="D6" i="114"/>
  <c r="D7" i="114"/>
  <c r="D8" i="114"/>
  <c r="D9" i="114"/>
  <c r="D10" i="114"/>
  <c r="D11" i="114"/>
  <c r="D12" i="114"/>
  <c r="D13" i="114"/>
  <c r="D14" i="114"/>
  <c r="D15" i="114"/>
  <c r="D16" i="114"/>
  <c r="D17" i="114"/>
  <c r="D18" i="114"/>
  <c r="D19" i="114"/>
  <c r="D22" i="114"/>
  <c r="D23" i="114"/>
  <c r="D4" i="114"/>
  <c r="B37" i="113"/>
  <c r="C37" i="113"/>
  <c r="B38" i="113"/>
  <c r="C38" i="113"/>
  <c r="B39" i="113"/>
  <c r="C39" i="113"/>
  <c r="C36" i="113"/>
  <c r="C42" i="113" s="1"/>
  <c r="B36" i="113"/>
  <c r="D36" i="113" s="1"/>
  <c r="D32" i="113"/>
  <c r="D33" i="113"/>
  <c r="D34" i="113"/>
  <c r="D35" i="113"/>
  <c r="D41" i="113"/>
  <c r="D40" i="113"/>
  <c r="D31" i="113"/>
  <c r="D30" i="113"/>
  <c r="D29" i="113"/>
  <c r="D28" i="113"/>
  <c r="D27" i="113"/>
  <c r="D26" i="113"/>
  <c r="D25" i="113"/>
  <c r="D24" i="113"/>
  <c r="D23" i="113"/>
  <c r="D22" i="113"/>
  <c r="D21" i="113"/>
  <c r="D20" i="113"/>
  <c r="D19" i="113"/>
  <c r="D18" i="113"/>
  <c r="D17" i="113"/>
  <c r="D16" i="113"/>
  <c r="D14" i="113"/>
  <c r="D13" i="113"/>
  <c r="D12" i="113"/>
  <c r="D11" i="113"/>
  <c r="D10" i="113"/>
  <c r="D9" i="113"/>
  <c r="D8" i="113"/>
  <c r="D7" i="113"/>
  <c r="D6" i="113"/>
  <c r="D5" i="113"/>
  <c r="D4" i="113"/>
  <c r="D42" i="117" l="1"/>
  <c r="C24" i="114"/>
  <c r="B24" i="114"/>
  <c r="B42" i="113"/>
  <c r="D42" i="113" s="1"/>
  <c r="D38" i="113"/>
  <c r="D39" i="113"/>
  <c r="D37" i="113"/>
  <c r="B24" i="118"/>
  <c r="D24" i="118" s="1"/>
  <c r="D36" i="117"/>
  <c r="C18" i="111"/>
  <c r="B18" i="111"/>
  <c r="D5" i="111"/>
  <c r="D6" i="111"/>
  <c r="D7" i="111"/>
  <c r="D8" i="111"/>
  <c r="D9" i="111"/>
  <c r="D10" i="111"/>
  <c r="D12" i="111"/>
  <c r="D13" i="111"/>
  <c r="D14" i="111"/>
  <c r="D15" i="111"/>
  <c r="D16" i="111"/>
  <c r="D19" i="111"/>
  <c r="D20" i="111"/>
  <c r="D21" i="111"/>
  <c r="C4" i="111"/>
  <c r="B4" i="111"/>
  <c r="D4" i="111" s="1"/>
  <c r="D33" i="110"/>
  <c r="D32" i="110"/>
  <c r="D30" i="110"/>
  <c r="D29" i="110"/>
  <c r="D22" i="110"/>
  <c r="D20" i="110"/>
  <c r="D18" i="110"/>
  <c r="D17" i="110"/>
  <c r="D16" i="110"/>
  <c r="D15" i="110"/>
  <c r="D14" i="110"/>
  <c r="D13" i="110"/>
  <c r="D12" i="110"/>
  <c r="D11" i="110"/>
  <c r="D10" i="110"/>
  <c r="D9" i="110"/>
  <c r="D7" i="110"/>
  <c r="D5" i="110"/>
  <c r="C28" i="110"/>
  <c r="B28" i="110"/>
  <c r="D28" i="110" s="1"/>
  <c r="C21" i="110"/>
  <c r="B21" i="110"/>
  <c r="D21" i="110" s="1"/>
  <c r="C4" i="110"/>
  <c r="B4" i="110"/>
  <c r="B31" i="110" s="1"/>
  <c r="C21" i="109"/>
  <c r="B21" i="109"/>
  <c r="C19" i="109"/>
  <c r="B19" i="109"/>
  <c r="D19" i="109" s="1"/>
  <c r="C17" i="109"/>
  <c r="B17" i="109"/>
  <c r="D17" i="109" s="1"/>
  <c r="C11" i="109"/>
  <c r="B11" i="109"/>
  <c r="D11" i="109" s="1"/>
  <c r="D27" i="109"/>
  <c r="D26" i="109"/>
  <c r="D24" i="109"/>
  <c r="D22" i="109"/>
  <c r="D21" i="109"/>
  <c r="D20" i="109"/>
  <c r="D18" i="109"/>
  <c r="D16" i="109"/>
  <c r="D13" i="109"/>
  <c r="D12" i="109"/>
  <c r="D10" i="109"/>
  <c r="D8" i="109"/>
  <c r="D7" i="109"/>
  <c r="D6" i="109"/>
  <c r="D5" i="109"/>
  <c r="C4" i="109"/>
  <c r="C23" i="109" s="1"/>
  <c r="C28" i="109" s="1"/>
  <c r="B4" i="109"/>
  <c r="B23" i="109" s="1"/>
  <c r="C23" i="108"/>
  <c r="B23" i="108"/>
  <c r="D39" i="108"/>
  <c r="D38" i="108"/>
  <c r="D36" i="108"/>
  <c r="D35" i="108"/>
  <c r="D34" i="108"/>
  <c r="D33" i="108"/>
  <c r="D32" i="108"/>
  <c r="D31" i="108"/>
  <c r="D30" i="108"/>
  <c r="D29" i="108"/>
  <c r="D28" i="108"/>
  <c r="D27" i="108"/>
  <c r="D26" i="108"/>
  <c r="D25" i="108"/>
  <c r="D24" i="108"/>
  <c r="D22" i="108"/>
  <c r="D21" i="108"/>
  <c r="D19" i="108"/>
  <c r="D18" i="108"/>
  <c r="D17" i="108"/>
  <c r="D16" i="108"/>
  <c r="D15" i="108"/>
  <c r="D14" i="108"/>
  <c r="D13" i="108"/>
  <c r="D12" i="108"/>
  <c r="D11" i="108"/>
  <c r="D10" i="108"/>
  <c r="D9" i="108"/>
  <c r="D8" i="108"/>
  <c r="D7" i="108"/>
  <c r="D6" i="108"/>
  <c r="D5" i="108"/>
  <c r="C4" i="108"/>
  <c r="C37" i="108" s="1"/>
  <c r="C41" i="108" s="1"/>
  <c r="B4" i="108"/>
  <c r="B37" i="108" s="1"/>
  <c r="D263" i="57"/>
  <c r="D262" i="57" s="1"/>
  <c r="C263" i="57"/>
  <c r="C262" i="57" s="1"/>
  <c r="D240" i="57"/>
  <c r="C240" i="57"/>
  <c r="D222" i="57"/>
  <c r="D221" i="57" s="1"/>
  <c r="C222" i="57"/>
  <c r="C221" i="57" s="1"/>
  <c r="D204" i="57"/>
  <c r="C204" i="57"/>
  <c r="D192" i="57"/>
  <c r="C192" i="57"/>
  <c r="D183" i="57"/>
  <c r="C183" i="57"/>
  <c r="D179" i="57"/>
  <c r="C179" i="57"/>
  <c r="D175" i="57"/>
  <c r="D174" i="57" s="1"/>
  <c r="C175" i="57"/>
  <c r="C174" i="57" s="1"/>
  <c r="D154" i="57"/>
  <c r="C154" i="57"/>
  <c r="D133" i="57"/>
  <c r="C133" i="57"/>
  <c r="D128" i="57"/>
  <c r="C128" i="57"/>
  <c r="D109" i="57"/>
  <c r="C109" i="57"/>
  <c r="D99" i="57"/>
  <c r="C99" i="57"/>
  <c r="D24" i="114" l="1"/>
  <c r="C31" i="110"/>
  <c r="C35" i="110" s="1"/>
  <c r="D4" i="110"/>
  <c r="D37" i="108"/>
  <c r="B41" i="108"/>
  <c r="D41" i="108" s="1"/>
  <c r="D23" i="108"/>
  <c r="D18" i="111"/>
  <c r="B35" i="110"/>
  <c r="D35" i="110" s="1"/>
  <c r="D23" i="109"/>
  <c r="B28" i="109"/>
  <c r="D28" i="109" s="1"/>
  <c r="D4" i="109"/>
  <c r="D4" i="108"/>
  <c r="C178" i="57"/>
  <c r="E178" i="57" s="1"/>
  <c r="D178" i="57"/>
  <c r="D72" i="57"/>
  <c r="C72" i="57"/>
  <c r="D68" i="57"/>
  <c r="C68" i="57"/>
  <c r="D62" i="57"/>
  <c r="C62" i="57"/>
  <c r="D57" i="57"/>
  <c r="C57" i="57"/>
  <c r="D44" i="57"/>
  <c r="C44" i="57"/>
  <c r="D21" i="57"/>
  <c r="C21" i="57"/>
  <c r="D17" i="57"/>
  <c r="C17" i="57"/>
  <c r="D5" i="57"/>
  <c r="C5" i="57"/>
  <c r="E270" i="57"/>
  <c r="E269" i="57"/>
  <c r="E268" i="57"/>
  <c r="E266" i="57"/>
  <c r="E264" i="57"/>
  <c r="E263" i="57"/>
  <c r="E262" i="57"/>
  <c r="E260" i="57"/>
  <c r="E238" i="57"/>
  <c r="E237" i="57"/>
  <c r="E222" i="57"/>
  <c r="E221" i="57"/>
  <c r="E220" i="57"/>
  <c r="E219" i="57"/>
  <c r="E204" i="57"/>
  <c r="E203" i="57"/>
  <c r="E198" i="57"/>
  <c r="E195" i="57"/>
  <c r="E194" i="57"/>
  <c r="E192" i="57"/>
  <c r="E190" i="57"/>
  <c r="E187" i="57"/>
  <c r="E186" i="57"/>
  <c r="E183" i="57"/>
  <c r="E181" i="57"/>
  <c r="E180" i="57"/>
  <c r="E179" i="57"/>
  <c r="E176" i="57"/>
  <c r="E175" i="57"/>
  <c r="E174" i="57"/>
  <c r="E158" i="57"/>
  <c r="E157" i="57"/>
  <c r="E155" i="57"/>
  <c r="E154" i="57"/>
  <c r="E136" i="57"/>
  <c r="E135" i="57"/>
  <c r="E133" i="57"/>
  <c r="E132" i="57"/>
  <c r="E128" i="57"/>
  <c r="E113" i="57"/>
  <c r="E109" i="57"/>
  <c r="E103" i="57"/>
  <c r="E99" i="57"/>
  <c r="E56" i="57"/>
  <c r="E10" i="57"/>
  <c r="E8" i="57"/>
  <c r="D31" i="56"/>
  <c r="E31" i="56" s="1"/>
  <c r="C31" i="56"/>
  <c r="D17" i="56"/>
  <c r="C17" i="56"/>
  <c r="D10" i="56"/>
  <c r="D29" i="56" s="1"/>
  <c r="D37" i="56" s="1"/>
  <c r="C10" i="56"/>
  <c r="E10" i="56" s="1"/>
  <c r="E35" i="56"/>
  <c r="E34" i="56"/>
  <c r="E33" i="56"/>
  <c r="E32" i="56"/>
  <c r="E30" i="56"/>
  <c r="E28" i="56"/>
  <c r="E27" i="56"/>
  <c r="E26" i="56"/>
  <c r="E25" i="56"/>
  <c r="E24" i="56"/>
  <c r="E23" i="56"/>
  <c r="E22" i="56"/>
  <c r="E21" i="56"/>
  <c r="E20" i="56"/>
  <c r="E19" i="56"/>
  <c r="E18" i="56"/>
  <c r="E17" i="56"/>
  <c r="E16" i="56"/>
  <c r="E15" i="56"/>
  <c r="E14" i="56"/>
  <c r="E13" i="56"/>
  <c r="E12" i="56"/>
  <c r="E11" i="56"/>
  <c r="E9" i="56"/>
  <c r="E8" i="56"/>
  <c r="E7" i="56"/>
  <c r="E6" i="56"/>
  <c r="E5" i="56"/>
  <c r="E4" i="56"/>
  <c r="C221" i="55"/>
  <c r="D221" i="55"/>
  <c r="D239" i="55"/>
  <c r="E239" i="55" s="1"/>
  <c r="C239" i="55"/>
  <c r="D178" i="55"/>
  <c r="C178" i="55"/>
  <c r="E178" i="55" s="1"/>
  <c r="D174" i="55"/>
  <c r="C174" i="55"/>
  <c r="D43" i="55"/>
  <c r="C43" i="55"/>
  <c r="D32" i="55"/>
  <c r="C32" i="55"/>
  <c r="E32" i="55" s="1"/>
  <c r="D20" i="55"/>
  <c r="C20" i="55"/>
  <c r="E20" i="55" s="1"/>
  <c r="E268" i="55"/>
  <c r="E267" i="55"/>
  <c r="E266" i="55"/>
  <c r="E260" i="55"/>
  <c r="E253" i="55"/>
  <c r="E240" i="55"/>
  <c r="E222" i="55"/>
  <c r="E204" i="55"/>
  <c r="E192" i="55"/>
  <c r="E183" i="55"/>
  <c r="E179" i="55"/>
  <c r="E175" i="55"/>
  <c r="E174" i="55"/>
  <c r="E166" i="55"/>
  <c r="E154" i="55"/>
  <c r="E138" i="55"/>
  <c r="E133" i="55"/>
  <c r="E114" i="55"/>
  <c r="E109" i="55"/>
  <c r="E99" i="55"/>
  <c r="E89" i="55"/>
  <c r="E86" i="55"/>
  <c r="E80" i="55"/>
  <c r="E76" i="55"/>
  <c r="E72" i="55"/>
  <c r="E68" i="55"/>
  <c r="E62" i="55"/>
  <c r="E61" i="55"/>
  <c r="E57" i="55"/>
  <c r="E44" i="55"/>
  <c r="E33" i="55"/>
  <c r="E29" i="55"/>
  <c r="E25" i="55"/>
  <c r="E21" i="55"/>
  <c r="E11" i="55"/>
  <c r="E5" i="55"/>
  <c r="D4" i="55"/>
  <c r="C4" i="55"/>
  <c r="E4" i="55" s="1"/>
  <c r="C31" i="54"/>
  <c r="D32" i="54"/>
  <c r="D31" i="54" s="1"/>
  <c r="C32" i="54"/>
  <c r="D17" i="54"/>
  <c r="E17" i="54" s="1"/>
  <c r="C17" i="54"/>
  <c r="E35" i="54"/>
  <c r="E34" i="54"/>
  <c r="E33" i="54"/>
  <c r="E30" i="54"/>
  <c r="E28" i="54"/>
  <c r="E27" i="54"/>
  <c r="E26" i="54"/>
  <c r="E25" i="54"/>
  <c r="E24" i="54"/>
  <c r="E23" i="54"/>
  <c r="E22" i="54"/>
  <c r="E21" i="54"/>
  <c r="E20" i="54"/>
  <c r="E19" i="54"/>
  <c r="E18" i="54"/>
  <c r="E16" i="54"/>
  <c r="E15" i="54"/>
  <c r="E14" i="54"/>
  <c r="E13" i="54"/>
  <c r="E12" i="54"/>
  <c r="E11" i="54"/>
  <c r="E9" i="54"/>
  <c r="E8" i="54"/>
  <c r="E7" i="54"/>
  <c r="E6" i="54"/>
  <c r="E5" i="54"/>
  <c r="E4" i="54"/>
  <c r="D10" i="54"/>
  <c r="D29" i="54" s="1"/>
  <c r="C10" i="54"/>
  <c r="E10" i="54" s="1"/>
  <c r="D31" i="110" l="1"/>
  <c r="E44" i="57"/>
  <c r="C29" i="56"/>
  <c r="D37" i="54"/>
  <c r="C29" i="54"/>
  <c r="E29" i="54" s="1"/>
  <c r="C37" i="54"/>
  <c r="E37" i="54" s="1"/>
  <c r="E5" i="57"/>
  <c r="E221" i="55"/>
  <c r="E43" i="55"/>
  <c r="E32" i="54"/>
  <c r="E31" i="54"/>
  <c r="B6" i="36"/>
  <c r="C37" i="56" l="1"/>
  <c r="E37" i="56" s="1"/>
  <c r="E29" i="56"/>
  <c r="C8" i="131"/>
  <c r="B8" i="131"/>
  <c r="B5" i="131" s="1"/>
  <c r="C5" i="131"/>
  <c r="D10" i="131"/>
  <c r="E10" i="131" s="1"/>
  <c r="D9" i="131"/>
  <c r="E9" i="131" s="1"/>
  <c r="D8" i="131"/>
  <c r="E8" i="131" s="1"/>
  <c r="D7" i="131"/>
  <c r="E7" i="131" s="1"/>
  <c r="D5" i="131" l="1"/>
  <c r="E5" i="131" s="1"/>
  <c r="B39" i="132" l="1"/>
  <c r="B29" i="132"/>
  <c r="B27" i="132"/>
  <c r="B30" i="132"/>
  <c r="B24" i="132"/>
  <c r="B4" i="132"/>
  <c r="B22" i="132"/>
  <c r="B21" i="132"/>
  <c r="B20" i="132" s="1"/>
  <c r="B10" i="132"/>
  <c r="B9" i="132" s="1"/>
  <c r="D1156" i="33"/>
  <c r="C1156" i="33"/>
  <c r="D1097" i="33"/>
  <c r="C1097" i="33"/>
  <c r="D1021" i="33"/>
  <c r="C1021" i="33"/>
  <c r="D1016" i="33"/>
  <c r="C1016" i="33"/>
  <c r="D1009" i="33"/>
  <c r="C1009" i="33"/>
  <c r="D1004" i="33"/>
  <c r="C1004" i="33"/>
  <c r="D994" i="33"/>
  <c r="C994" i="33"/>
  <c r="D984" i="33"/>
  <c r="D960" i="33" s="1"/>
  <c r="C984" i="33"/>
  <c r="C960" i="33" s="1"/>
  <c r="D961" i="33"/>
  <c r="C961" i="33"/>
  <c r="D955" i="33"/>
  <c r="C955" i="33"/>
  <c r="D952" i="33"/>
  <c r="C952" i="33"/>
  <c r="D945" i="33"/>
  <c r="C945" i="33"/>
  <c r="D938" i="33"/>
  <c r="C938" i="33"/>
  <c r="D927" i="33"/>
  <c r="C927" i="33"/>
  <c r="D899" i="33"/>
  <c r="C899" i="33"/>
  <c r="D874" i="33"/>
  <c r="C874" i="33"/>
  <c r="D848" i="33"/>
  <c r="C848" i="33"/>
  <c r="C847" i="33" s="1"/>
  <c r="D847" i="33"/>
  <c r="D844" i="33"/>
  <c r="C844" i="33"/>
  <c r="D842" i="33"/>
  <c r="C842" i="33"/>
  <c r="D840" i="33"/>
  <c r="C840" i="33"/>
  <c r="D837" i="33"/>
  <c r="C837" i="33"/>
  <c r="D835" i="33"/>
  <c r="C835" i="33"/>
  <c r="D824" i="33"/>
  <c r="D823" i="33" s="1"/>
  <c r="C824" i="33"/>
  <c r="C823" i="33"/>
  <c r="D820" i="33"/>
  <c r="C820" i="33"/>
  <c r="D805" i="33"/>
  <c r="C805" i="33"/>
  <c r="D803" i="33"/>
  <c r="C803" i="33"/>
  <c r="D801" i="33"/>
  <c r="C801" i="33"/>
  <c r="D795" i="33"/>
  <c r="C795" i="33"/>
  <c r="D793" i="33"/>
  <c r="C793" i="33"/>
  <c r="D791" i="33"/>
  <c r="C791" i="33"/>
  <c r="D788" i="33"/>
  <c r="C788" i="33"/>
  <c r="D785" i="33"/>
  <c r="C785" i="33"/>
  <c r="D779" i="33"/>
  <c r="C779" i="33"/>
  <c r="D772" i="33"/>
  <c r="C772" i="33"/>
  <c r="D767" i="33"/>
  <c r="C767" i="33"/>
  <c r="D758" i="33"/>
  <c r="C758" i="33"/>
  <c r="D754" i="33"/>
  <c r="C754" i="33"/>
  <c r="D744" i="33"/>
  <c r="D743" i="33" s="1"/>
  <c r="C744" i="33"/>
  <c r="C743" i="33"/>
  <c r="D739" i="33"/>
  <c r="C739" i="33"/>
  <c r="D737" i="33"/>
  <c r="C737" i="33"/>
  <c r="D728" i="33"/>
  <c r="C728" i="33"/>
  <c r="D725" i="33"/>
  <c r="C725" i="33"/>
  <c r="D721" i="33"/>
  <c r="C721" i="33"/>
  <c r="D717" i="33"/>
  <c r="C717" i="33"/>
  <c r="D712" i="33"/>
  <c r="C712" i="33"/>
  <c r="D708" i="33"/>
  <c r="C708" i="33"/>
  <c r="D705" i="33"/>
  <c r="C705" i="33"/>
  <c r="D693" i="33"/>
  <c r="C693" i="33"/>
  <c r="D689" i="33"/>
  <c r="C689" i="33"/>
  <c r="D675" i="33"/>
  <c r="C675" i="33"/>
  <c r="D670" i="33"/>
  <c r="D669" i="33" s="1"/>
  <c r="C670" i="33"/>
  <c r="C669" i="33" s="1"/>
  <c r="D665" i="33"/>
  <c r="C665" i="33"/>
  <c r="D662" i="33"/>
  <c r="C662" i="33"/>
  <c r="D654" i="33"/>
  <c r="C654" i="33"/>
  <c r="D649" i="33"/>
  <c r="C649" i="33"/>
  <c r="D645" i="33"/>
  <c r="C645" i="33"/>
  <c r="D642" i="33"/>
  <c r="C642" i="33"/>
  <c r="D639" i="33"/>
  <c r="C639" i="33"/>
  <c r="D636" i="33"/>
  <c r="C636" i="33"/>
  <c r="D633" i="33"/>
  <c r="C633" i="33"/>
  <c r="D630" i="33"/>
  <c r="C630" i="33"/>
  <c r="D625" i="33"/>
  <c r="C625" i="33"/>
  <c r="D616" i="33"/>
  <c r="C616" i="33"/>
  <c r="D608" i="33"/>
  <c r="C608" i="33"/>
  <c r="D601" i="33"/>
  <c r="C601" i="33"/>
  <c r="D593" i="33"/>
  <c r="C593" i="33"/>
  <c r="D583" i="33"/>
  <c r="C583" i="33"/>
  <c r="D579" i="33"/>
  <c r="C579" i="33"/>
  <c r="D570" i="33"/>
  <c r="C570" i="33"/>
  <c r="D568" i="33"/>
  <c r="C568" i="33"/>
  <c r="D560" i="33"/>
  <c r="C560" i="33"/>
  <c r="D541" i="33"/>
  <c r="C541" i="33"/>
  <c r="C540" i="33" s="1"/>
  <c r="D540" i="33"/>
  <c r="D535" i="33"/>
  <c r="C535" i="33"/>
  <c r="D525" i="33"/>
  <c r="C525" i="33"/>
  <c r="D516" i="33"/>
  <c r="C516" i="33"/>
  <c r="D505" i="33"/>
  <c r="C505" i="33"/>
  <c r="D497" i="33"/>
  <c r="C497" i="33"/>
  <c r="D481" i="33"/>
  <c r="D480" i="33" s="1"/>
  <c r="C481" i="33"/>
  <c r="C480" i="33" s="1"/>
  <c r="D474" i="33"/>
  <c r="C474" i="33"/>
  <c r="D470" i="33"/>
  <c r="C470" i="33"/>
  <c r="D466" i="33"/>
  <c r="C466" i="33"/>
  <c r="D459" i="33"/>
  <c r="C459" i="33"/>
  <c r="D454" i="33"/>
  <c r="C454" i="33"/>
  <c r="D449" i="33"/>
  <c r="C449" i="33"/>
  <c r="D444" i="33"/>
  <c r="C444" i="33"/>
  <c r="D438" i="33"/>
  <c r="C438" i="33"/>
  <c r="D429" i="33"/>
  <c r="C429" i="33"/>
  <c r="C423" i="33" s="1"/>
  <c r="D424" i="33"/>
  <c r="D423" i="33" s="1"/>
  <c r="C424" i="33"/>
  <c r="D419" i="33"/>
  <c r="C419" i="33"/>
  <c r="D412" i="33"/>
  <c r="C412" i="33"/>
  <c r="D406" i="33"/>
  <c r="C406" i="33"/>
  <c r="D402" i="33"/>
  <c r="C402" i="33"/>
  <c r="D398" i="33"/>
  <c r="C398" i="33"/>
  <c r="D394" i="33"/>
  <c r="C394" i="33"/>
  <c r="D388" i="33"/>
  <c r="C388" i="33"/>
  <c r="D382" i="33"/>
  <c r="C382" i="33"/>
  <c r="D373" i="33"/>
  <c r="C373" i="33"/>
  <c r="D368" i="33"/>
  <c r="C368" i="33"/>
  <c r="C367" i="33" s="1"/>
  <c r="D362" i="33"/>
  <c r="C362" i="33"/>
  <c r="D356" i="33"/>
  <c r="C356" i="33"/>
  <c r="D348" i="33"/>
  <c r="C348" i="33"/>
  <c r="D338" i="33"/>
  <c r="C338" i="33"/>
  <c r="D328" i="33"/>
  <c r="C328" i="33"/>
  <c r="D312" i="33"/>
  <c r="C312" i="33"/>
  <c r="D303" i="33"/>
  <c r="C303" i="33"/>
  <c r="D295" i="33"/>
  <c r="C295" i="33"/>
  <c r="D288" i="33"/>
  <c r="C288" i="33"/>
  <c r="D277" i="33"/>
  <c r="C277" i="33"/>
  <c r="D274" i="33"/>
  <c r="D273" i="33" s="1"/>
  <c r="C274" i="33"/>
  <c r="C273" i="33" s="1"/>
  <c r="C254" i="33"/>
  <c r="D254" i="33"/>
  <c r="D253" i="33" s="1"/>
  <c r="C256" i="33"/>
  <c r="D256" i="33"/>
  <c r="C258" i="33"/>
  <c r="D258" i="33"/>
  <c r="C260" i="33"/>
  <c r="D260" i="33"/>
  <c r="C270" i="33"/>
  <c r="D270" i="33"/>
  <c r="D231" i="33"/>
  <c r="C231" i="33"/>
  <c r="D224" i="33"/>
  <c r="C224" i="33"/>
  <c r="D218" i="33"/>
  <c r="C218" i="33"/>
  <c r="D212" i="33"/>
  <c r="C212" i="33"/>
  <c r="D204" i="33"/>
  <c r="C204" i="33"/>
  <c r="D197" i="33"/>
  <c r="C197" i="33"/>
  <c r="D190" i="33"/>
  <c r="C190" i="33"/>
  <c r="D183" i="33"/>
  <c r="C183" i="33"/>
  <c r="D176" i="33"/>
  <c r="C176" i="33"/>
  <c r="D169" i="33"/>
  <c r="C169" i="33"/>
  <c r="D163" i="33"/>
  <c r="C163" i="33"/>
  <c r="D155" i="33"/>
  <c r="C155" i="33"/>
  <c r="D148" i="33"/>
  <c r="C148" i="33"/>
  <c r="D135" i="33"/>
  <c r="C135" i="33"/>
  <c r="D124" i="33"/>
  <c r="C124" i="33"/>
  <c r="D115" i="33"/>
  <c r="C115" i="33"/>
  <c r="D105" i="33"/>
  <c r="C105" i="33"/>
  <c r="D92" i="33"/>
  <c r="C92" i="33"/>
  <c r="D83" i="33"/>
  <c r="C83" i="33"/>
  <c r="D70" i="33"/>
  <c r="C70" i="33"/>
  <c r="D59" i="33"/>
  <c r="C59" i="33"/>
  <c r="D48" i="33"/>
  <c r="C48" i="33"/>
  <c r="D37" i="33"/>
  <c r="C37" i="33"/>
  <c r="D26" i="33"/>
  <c r="C26" i="33"/>
  <c r="D17" i="33"/>
  <c r="C17" i="33"/>
  <c r="D5" i="33"/>
  <c r="C5" i="33"/>
  <c r="C253" i="33" l="1"/>
  <c r="D367" i="33"/>
  <c r="D246" i="33" l="1"/>
  <c r="D250" i="33"/>
  <c r="D1350" i="33"/>
  <c r="C1350" i="33"/>
  <c r="D1348" i="33"/>
  <c r="C1348" i="33"/>
  <c r="D1342" i="33"/>
  <c r="D1341" i="33" s="1"/>
  <c r="C1342" i="33"/>
  <c r="C1341" i="33" s="1"/>
  <c r="D1282" i="33"/>
  <c r="D1294" i="33"/>
  <c r="D1300" i="33"/>
  <c r="D1306" i="33"/>
  <c r="D1314" i="33"/>
  <c r="D1327" i="33"/>
  <c r="D1331" i="33"/>
  <c r="D1337" i="33"/>
  <c r="C1337" i="33"/>
  <c r="C1331" i="33"/>
  <c r="C1327" i="33"/>
  <c r="C1314" i="33"/>
  <c r="C1306" i="33"/>
  <c r="C1300" i="33"/>
  <c r="C1294" i="33"/>
  <c r="C1282" i="33"/>
  <c r="C1281" i="33" l="1"/>
  <c r="D1281" i="33"/>
  <c r="D4" i="33"/>
  <c r="D1223" i="33"/>
  <c r="D1241" i="33"/>
  <c r="D1255" i="33"/>
  <c r="D1261" i="33"/>
  <c r="D1222" i="33" s="1"/>
  <c r="D1267" i="33"/>
  <c r="C1267" i="33"/>
  <c r="C1261" i="33"/>
  <c r="C1255" i="33"/>
  <c r="C1222" i="33" s="1"/>
  <c r="C1241" i="33"/>
  <c r="C1223" i="33"/>
  <c r="D1202" i="33" l="1"/>
  <c r="D1213" i="33"/>
  <c r="D1217" i="33"/>
  <c r="C1217" i="33"/>
  <c r="C1213" i="33"/>
  <c r="D1183" i="33"/>
  <c r="D1155" i="33" s="1"/>
  <c r="D1198" i="33"/>
  <c r="C1202" i="33"/>
  <c r="C1198" i="33"/>
  <c r="C1183" i="33"/>
  <c r="C1155" i="33" s="1"/>
  <c r="D1145" i="33"/>
  <c r="C1145" i="33"/>
  <c r="D1118" i="33"/>
  <c r="D1125" i="33"/>
  <c r="D1135" i="33"/>
  <c r="D1141" i="33"/>
  <c r="C1141" i="33"/>
  <c r="C1135" i="33"/>
  <c r="C1117" i="33" s="1"/>
  <c r="C1125" i="33"/>
  <c r="C1118" i="33"/>
  <c r="D1117" i="33" l="1"/>
  <c r="D1201" i="33"/>
  <c r="C1201" i="33"/>
  <c r="D1113" i="33"/>
  <c r="D1096" i="33" s="1"/>
  <c r="C1113" i="33"/>
  <c r="C1107" i="33"/>
  <c r="D1089" i="33"/>
  <c r="C1089" i="33"/>
  <c r="D1081" i="33"/>
  <c r="C1081" i="33"/>
  <c r="D1074" i="33"/>
  <c r="C1074" i="33"/>
  <c r="D1057" i="33"/>
  <c r="C1057" i="33"/>
  <c r="D1052" i="33"/>
  <c r="C1052" i="33"/>
  <c r="D1036" i="33"/>
  <c r="C1036" i="33"/>
  <c r="D1026" i="33"/>
  <c r="C1026" i="33"/>
  <c r="C1096" i="33" l="1"/>
  <c r="D1025" i="33"/>
  <c r="D1355" i="33" s="1"/>
  <c r="C1025" i="33"/>
  <c r="B7" i="129" l="1"/>
  <c r="E338" i="33" l="1"/>
  <c r="E312" i="33"/>
  <c r="E303" i="33"/>
  <c r="E295" i="33"/>
  <c r="E277" i="33"/>
  <c r="E274" i="33"/>
  <c r="E270" i="33"/>
  <c r="C250" i="33"/>
  <c r="C246" i="33"/>
  <c r="E246" i="33" s="1"/>
  <c r="E224" i="33"/>
  <c r="E197" i="33"/>
  <c r="E183" i="33"/>
  <c r="E155" i="33"/>
  <c r="E148" i="33"/>
  <c r="E135" i="33"/>
  <c r="E115" i="33"/>
  <c r="E92" i="33"/>
  <c r="E70" i="33"/>
  <c r="E48" i="33"/>
  <c r="E37" i="33"/>
  <c r="E26" i="33"/>
  <c r="E17" i="33"/>
  <c r="E5" i="33"/>
  <c r="E1354" i="33"/>
  <c r="E1352" i="33"/>
  <c r="E1351" i="33"/>
  <c r="E1350" i="33"/>
  <c r="E1349" i="33"/>
  <c r="E1348" i="33"/>
  <c r="E1347" i="33"/>
  <c r="E1345" i="33"/>
  <c r="E1344" i="33"/>
  <c r="E1343" i="33"/>
  <c r="E1342" i="33"/>
  <c r="E1341" i="33"/>
  <c r="E1340" i="33"/>
  <c r="E1339" i="33"/>
  <c r="E1330" i="33"/>
  <c r="E1328" i="33"/>
  <c r="E1327" i="33"/>
  <c r="E1326" i="33"/>
  <c r="E1325" i="33"/>
  <c r="E1320" i="33"/>
  <c r="E1319" i="33"/>
  <c r="E1318" i="33"/>
  <c r="E1314" i="33"/>
  <c r="E1312" i="33"/>
  <c r="E1311" i="33"/>
  <c r="E1310" i="33"/>
  <c r="E1306" i="33"/>
  <c r="E1305" i="33"/>
  <c r="E1304" i="33"/>
  <c r="E1301" i="33"/>
  <c r="E1300" i="33"/>
  <c r="E1298" i="33"/>
  <c r="E1294" i="33"/>
  <c r="E1292" i="33"/>
  <c r="E1291" i="33"/>
  <c r="E1283" i="33"/>
  <c r="E1282" i="33"/>
  <c r="E1281" i="33"/>
  <c r="E1280" i="33"/>
  <c r="E1276" i="33"/>
  <c r="E1275" i="33"/>
  <c r="E1267" i="33"/>
  <c r="E1254" i="33"/>
  <c r="E1253" i="33"/>
  <c r="E1241" i="33"/>
  <c r="E1240" i="33"/>
  <c r="E1239" i="33"/>
  <c r="E1238" i="33"/>
  <c r="E1234" i="33"/>
  <c r="E1231" i="33"/>
  <c r="E1229" i="33"/>
  <c r="E1226" i="33"/>
  <c r="E1224" i="33"/>
  <c r="E1223" i="33"/>
  <c r="E1222" i="33"/>
  <c r="E1221" i="33"/>
  <c r="E1219" i="33"/>
  <c r="E1217" i="33"/>
  <c r="E1216" i="33"/>
  <c r="E1214" i="33"/>
  <c r="E1213" i="33"/>
  <c r="E1212" i="33"/>
  <c r="E1207" i="33"/>
  <c r="E1202" i="33"/>
  <c r="E1201" i="33"/>
  <c r="E1200" i="33"/>
  <c r="E1199" i="33"/>
  <c r="E1198" i="33"/>
  <c r="E1191" i="33"/>
  <c r="E1190" i="33"/>
  <c r="E1189" i="33"/>
  <c r="E1188" i="33"/>
  <c r="E1183" i="33"/>
  <c r="E1182" i="33"/>
  <c r="E1181" i="33"/>
  <c r="E1180" i="33"/>
  <c r="E1171" i="33"/>
  <c r="E1170" i="33"/>
  <c r="E1167" i="33"/>
  <c r="E1166" i="33"/>
  <c r="E1164" i="33"/>
  <c r="E1163" i="33"/>
  <c r="E1162" i="33"/>
  <c r="E1161" i="33"/>
  <c r="E1160" i="33"/>
  <c r="E1159" i="33"/>
  <c r="E1157" i="33"/>
  <c r="E1156" i="33"/>
  <c r="E1155" i="33"/>
  <c r="E1145" i="33"/>
  <c r="E1144" i="33"/>
  <c r="E1143" i="33"/>
  <c r="E1141" i="33"/>
  <c r="E1140" i="33"/>
  <c r="E1138" i="33"/>
  <c r="E1135" i="33"/>
  <c r="E1134" i="33"/>
  <c r="E1125" i="33"/>
  <c r="E1117" i="33"/>
  <c r="E1116" i="33"/>
  <c r="E1115" i="33"/>
  <c r="E1113" i="33"/>
  <c r="E1112" i="33"/>
  <c r="E1107" i="33"/>
  <c r="E1106" i="33"/>
  <c r="E1098" i="33"/>
  <c r="E1097" i="33"/>
  <c r="E1096" i="33"/>
  <c r="E1095" i="33"/>
  <c r="E1094" i="33"/>
  <c r="E1089" i="33"/>
  <c r="E1088" i="33"/>
  <c r="E1086" i="33"/>
  <c r="E1081" i="33"/>
  <c r="E1080" i="33"/>
  <c r="E1075" i="33"/>
  <c r="E1074" i="33"/>
  <c r="E1073" i="33"/>
  <c r="E1071" i="33"/>
  <c r="E1067" i="33"/>
  <c r="E1066" i="33"/>
  <c r="E1064" i="33"/>
  <c r="E1063" i="33"/>
  <c r="E1060" i="33"/>
  <c r="E1058" i="33"/>
  <c r="E1057" i="33"/>
  <c r="E1053" i="33"/>
  <c r="E1052" i="33"/>
  <c r="E1051" i="33"/>
  <c r="E1043" i="33"/>
  <c r="E1041" i="33"/>
  <c r="E1040" i="33"/>
  <c r="E1039" i="33"/>
  <c r="E1037" i="33"/>
  <c r="E1036" i="33"/>
  <c r="E1035" i="33"/>
  <c r="E1033" i="33"/>
  <c r="E1030" i="33"/>
  <c r="E1027" i="33"/>
  <c r="E1026" i="33"/>
  <c r="E1025" i="33"/>
  <c r="E1024" i="33"/>
  <c r="E1023" i="33"/>
  <c r="E1021" i="33"/>
  <c r="E1003" i="33"/>
  <c r="E1002" i="33"/>
  <c r="E1001" i="33"/>
  <c r="E994" i="33"/>
  <c r="E993" i="33"/>
  <c r="E991" i="33"/>
  <c r="E990" i="33"/>
  <c r="E988" i="33"/>
  <c r="E984" i="33"/>
  <c r="E983" i="33"/>
  <c r="E982" i="33"/>
  <c r="E981" i="33"/>
  <c r="E980" i="33"/>
  <c r="E978" i="33"/>
  <c r="E976" i="33"/>
  <c r="E975" i="33"/>
  <c r="E974" i="33"/>
  <c r="E973" i="33"/>
  <c r="E972" i="33"/>
  <c r="E971" i="33"/>
  <c r="E970" i="33"/>
  <c r="E968" i="33"/>
  <c r="E967" i="33"/>
  <c r="E966" i="33"/>
  <c r="E965" i="33"/>
  <c r="E964" i="33"/>
  <c r="E963" i="33"/>
  <c r="E962" i="33"/>
  <c r="E961" i="33"/>
  <c r="E960" i="33"/>
  <c r="E959" i="33"/>
  <c r="E958" i="33"/>
  <c r="E957" i="33"/>
  <c r="E955" i="33"/>
  <c r="E949" i="33"/>
  <c r="E945" i="33"/>
  <c r="E944" i="33"/>
  <c r="E942" i="33"/>
  <c r="E938" i="33"/>
  <c r="E937" i="33"/>
  <c r="E936" i="33"/>
  <c r="E934" i="33"/>
  <c r="E931" i="33"/>
  <c r="E928" i="33"/>
  <c r="E927" i="33"/>
  <c r="E926" i="33"/>
  <c r="E922" i="33"/>
  <c r="E915" i="33"/>
  <c r="E914" i="33"/>
  <c r="E913" i="33"/>
  <c r="E912" i="33"/>
  <c r="E911" i="33"/>
  <c r="E910" i="33"/>
  <c r="E909" i="33"/>
  <c r="E907" i="33"/>
  <c r="E904" i="33"/>
  <c r="E903" i="33"/>
  <c r="E902" i="33"/>
  <c r="E900" i="33"/>
  <c r="E899" i="33"/>
  <c r="E898" i="33"/>
  <c r="E897" i="33"/>
  <c r="E896" i="33"/>
  <c r="E894" i="33"/>
  <c r="E890" i="33"/>
  <c r="E889" i="33"/>
  <c r="E888" i="33"/>
  <c r="E887" i="33"/>
  <c r="E886" i="33"/>
  <c r="E885" i="33"/>
  <c r="E884" i="33"/>
  <c r="E883" i="33"/>
  <c r="E881" i="33"/>
  <c r="E880" i="33"/>
  <c r="E879" i="33"/>
  <c r="E878" i="33"/>
  <c r="E877" i="33"/>
  <c r="E876" i="33"/>
  <c r="E875" i="33"/>
  <c r="E874" i="33"/>
  <c r="E873" i="33"/>
  <c r="E872" i="33"/>
  <c r="E869" i="33"/>
  <c r="E868" i="33"/>
  <c r="E867" i="33"/>
  <c r="E866" i="33"/>
  <c r="E865" i="33"/>
  <c r="E864" i="33"/>
  <c r="E859" i="33"/>
  <c r="E858" i="33"/>
  <c r="E857" i="33"/>
  <c r="E856" i="33"/>
  <c r="E855" i="33"/>
  <c r="E854" i="33"/>
  <c r="E853" i="33"/>
  <c r="E852" i="33"/>
  <c r="E851" i="33"/>
  <c r="E850" i="33"/>
  <c r="E849" i="33"/>
  <c r="E848" i="33"/>
  <c r="E846" i="33"/>
  <c r="E845" i="33"/>
  <c r="E844" i="33"/>
  <c r="E843" i="33"/>
  <c r="E842" i="33"/>
  <c r="E841" i="33"/>
  <c r="E840" i="33"/>
  <c r="E836" i="33"/>
  <c r="E835" i="33"/>
  <c r="E834" i="33"/>
  <c r="E833" i="33"/>
  <c r="E832" i="33"/>
  <c r="E830" i="33"/>
  <c r="E829" i="33"/>
  <c r="E828" i="33"/>
  <c r="E827" i="33"/>
  <c r="E825" i="33"/>
  <c r="E824" i="33"/>
  <c r="E823" i="33"/>
  <c r="E822" i="33"/>
  <c r="E821" i="33"/>
  <c r="E820" i="33"/>
  <c r="E816" i="33"/>
  <c r="E805" i="33"/>
  <c r="E797" i="33"/>
  <c r="E796" i="33"/>
  <c r="E795" i="33"/>
  <c r="E794" i="33"/>
  <c r="E793" i="33"/>
  <c r="E770" i="33"/>
  <c r="E769" i="33"/>
  <c r="E768" i="33"/>
  <c r="E767" i="33"/>
  <c r="E766" i="33"/>
  <c r="E762" i="33"/>
  <c r="E760" i="33"/>
  <c r="E759" i="33"/>
  <c r="E758" i="33"/>
  <c r="E757" i="33"/>
  <c r="E756" i="33"/>
  <c r="E755" i="33"/>
  <c r="E754" i="33"/>
  <c r="E753" i="33"/>
  <c r="E752" i="33"/>
  <c r="E751" i="33"/>
  <c r="E750" i="33"/>
  <c r="E749" i="33"/>
  <c r="E748" i="33"/>
  <c r="E747" i="33"/>
  <c r="E746" i="33"/>
  <c r="E745" i="33"/>
  <c r="E744" i="33"/>
  <c r="E742" i="33"/>
  <c r="E741" i="33"/>
  <c r="E740" i="33"/>
  <c r="E739" i="33"/>
  <c r="E735" i="33"/>
  <c r="E734" i="33"/>
  <c r="E733" i="33"/>
  <c r="E729" i="33"/>
  <c r="E728" i="33"/>
  <c r="E719" i="33"/>
  <c r="E717" i="33"/>
  <c r="E716" i="33"/>
  <c r="E715" i="33"/>
  <c r="E714" i="33"/>
  <c r="E713" i="33"/>
  <c r="E712" i="33"/>
  <c r="E711" i="33"/>
  <c r="E710" i="33"/>
  <c r="E709" i="33"/>
  <c r="E708" i="33"/>
  <c r="E706" i="33"/>
  <c r="E705" i="33"/>
  <c r="E703" i="33"/>
  <c r="E702" i="33"/>
  <c r="E698" i="33"/>
  <c r="E696" i="33"/>
  <c r="E695" i="33"/>
  <c r="E694" i="33"/>
  <c r="E693" i="33"/>
  <c r="E688" i="33"/>
  <c r="E687" i="33"/>
  <c r="E685" i="33"/>
  <c r="E683" i="33"/>
  <c r="E678" i="33"/>
  <c r="E677" i="33"/>
  <c r="E676" i="33"/>
  <c r="E675" i="33"/>
  <c r="E674" i="33"/>
  <c r="E673" i="33"/>
  <c r="E672" i="33"/>
  <c r="E671" i="33"/>
  <c r="E670" i="33"/>
  <c r="E669" i="33"/>
  <c r="E668" i="33"/>
  <c r="E667" i="33"/>
  <c r="E666" i="33"/>
  <c r="E665" i="33"/>
  <c r="E661" i="33"/>
  <c r="E660" i="33"/>
  <c r="E659" i="33"/>
  <c r="E658" i="33"/>
  <c r="E656" i="33"/>
  <c r="E655" i="33"/>
  <c r="E654" i="33"/>
  <c r="E646" i="33"/>
  <c r="E645" i="33"/>
  <c r="E635" i="33"/>
  <c r="E633" i="33"/>
  <c r="E629" i="33"/>
  <c r="E626" i="33"/>
  <c r="E625" i="33"/>
  <c r="E624" i="33"/>
  <c r="E622" i="33"/>
  <c r="E621" i="33"/>
  <c r="E620" i="33"/>
  <c r="E619" i="33"/>
  <c r="E617" i="33"/>
  <c r="E616" i="33"/>
  <c r="E612" i="33"/>
  <c r="E611" i="33"/>
  <c r="E609" i="33"/>
  <c r="E608" i="33"/>
  <c r="E607" i="33"/>
  <c r="E606" i="33"/>
  <c r="E604" i="33"/>
  <c r="E603" i="33"/>
  <c r="E602" i="33"/>
  <c r="E601" i="33"/>
  <c r="E600" i="33"/>
  <c r="E597" i="33"/>
  <c r="E596" i="33"/>
  <c r="E595" i="33"/>
  <c r="E594" i="33"/>
  <c r="E593" i="33"/>
  <c r="E592" i="33"/>
  <c r="E584" i="33"/>
  <c r="E583" i="33"/>
  <c r="E578" i="33"/>
  <c r="E576" i="33"/>
  <c r="E575" i="33"/>
  <c r="E574" i="33"/>
  <c r="E573" i="33"/>
  <c r="E572" i="33"/>
  <c r="E571" i="33"/>
  <c r="E570" i="33"/>
  <c r="E567" i="33"/>
  <c r="E566" i="33"/>
  <c r="E565" i="33"/>
  <c r="E564" i="33"/>
  <c r="E563" i="33"/>
  <c r="E561" i="33"/>
  <c r="E560" i="33"/>
  <c r="E559" i="33"/>
  <c r="E557" i="33"/>
  <c r="E552" i="33"/>
  <c r="E551" i="33"/>
  <c r="E550" i="33"/>
  <c r="E549" i="33"/>
  <c r="E548" i="33"/>
  <c r="E544" i="33"/>
  <c r="E543" i="33"/>
  <c r="E542" i="33"/>
  <c r="E541" i="33"/>
  <c r="E539" i="33"/>
  <c r="E538" i="33"/>
  <c r="E537" i="33"/>
  <c r="E536" i="33"/>
  <c r="E535" i="33"/>
  <c r="E534" i="33"/>
  <c r="E533" i="33"/>
  <c r="E532" i="33"/>
  <c r="E531" i="33"/>
  <c r="E530" i="33"/>
  <c r="E529" i="33"/>
  <c r="E528" i="33"/>
  <c r="E526" i="33"/>
  <c r="E525" i="33"/>
  <c r="E523" i="33"/>
  <c r="E521" i="33"/>
  <c r="E516" i="33"/>
  <c r="E515" i="33"/>
  <c r="E514" i="33"/>
  <c r="E513" i="33"/>
  <c r="E512" i="33"/>
  <c r="E511" i="33"/>
  <c r="E509" i="33"/>
  <c r="E508" i="33"/>
  <c r="E506" i="33"/>
  <c r="E505" i="33"/>
  <c r="E504" i="33"/>
  <c r="E502" i="33"/>
  <c r="E501" i="33"/>
  <c r="E497" i="33"/>
  <c r="E496" i="33"/>
  <c r="E495" i="33"/>
  <c r="E494" i="33"/>
  <c r="E493" i="33"/>
  <c r="E492" i="33"/>
  <c r="E491" i="33"/>
  <c r="E490" i="33"/>
  <c r="E489" i="33"/>
  <c r="E488" i="33"/>
  <c r="E486" i="33"/>
  <c r="E485" i="33"/>
  <c r="E484" i="33"/>
  <c r="E482" i="33"/>
  <c r="E481" i="33"/>
  <c r="E480" i="33"/>
  <c r="E479" i="33"/>
  <c r="E478" i="33"/>
  <c r="E477" i="33"/>
  <c r="E475" i="33"/>
  <c r="E474" i="33"/>
  <c r="E472" i="33"/>
  <c r="E471" i="33"/>
  <c r="E470" i="33"/>
  <c r="E468" i="33"/>
  <c r="E467" i="33"/>
  <c r="E466" i="33"/>
  <c r="E465" i="33"/>
  <c r="E463" i="33"/>
  <c r="E462" i="33"/>
  <c r="E461" i="33"/>
  <c r="E460" i="33"/>
  <c r="E459" i="33"/>
  <c r="E458" i="33"/>
  <c r="E456" i="33"/>
  <c r="E455" i="33"/>
  <c r="E454" i="33"/>
  <c r="E453" i="33"/>
  <c r="E452" i="33"/>
  <c r="E450" i="33"/>
  <c r="E449" i="33"/>
  <c r="E448" i="33"/>
  <c r="E447" i="33"/>
  <c r="E446" i="33"/>
  <c r="E445" i="33"/>
  <c r="E444" i="33"/>
  <c r="E440" i="33"/>
  <c r="E439" i="33"/>
  <c r="E438" i="33"/>
  <c r="E437" i="33"/>
  <c r="E434" i="33"/>
  <c r="E430" i="33"/>
  <c r="E429" i="33"/>
  <c r="E428" i="33"/>
  <c r="E427" i="33"/>
  <c r="E425" i="33"/>
  <c r="E424" i="33"/>
  <c r="E423" i="33"/>
  <c r="E422" i="33"/>
  <c r="E421" i="33"/>
  <c r="E420" i="33"/>
  <c r="E419" i="33"/>
  <c r="E418" i="33"/>
  <c r="E412" i="33"/>
  <c r="E409" i="33"/>
  <c r="E408" i="33"/>
  <c r="E407" i="33"/>
  <c r="E406" i="33"/>
  <c r="E403" i="33"/>
  <c r="E402" i="33"/>
  <c r="E395" i="33"/>
  <c r="E394" i="33"/>
  <c r="E390" i="33"/>
  <c r="E388" i="33"/>
  <c r="E387" i="33"/>
  <c r="E386" i="33"/>
  <c r="E385" i="33"/>
  <c r="E384" i="33"/>
  <c r="E382" i="33"/>
  <c r="E381" i="33"/>
  <c r="E378" i="33"/>
  <c r="E377" i="33"/>
  <c r="E376" i="33"/>
  <c r="E375" i="33"/>
  <c r="E374" i="33"/>
  <c r="E373" i="33"/>
  <c r="E372" i="33"/>
  <c r="E371" i="33"/>
  <c r="E369" i="33"/>
  <c r="E368" i="33"/>
  <c r="E366" i="33"/>
  <c r="E365" i="33"/>
  <c r="E364" i="33"/>
  <c r="E363" i="33"/>
  <c r="E362" i="33"/>
  <c r="E354" i="33"/>
  <c r="E349" i="33"/>
  <c r="E348" i="33"/>
  <c r="E347" i="33"/>
  <c r="E345" i="33"/>
  <c r="E344" i="33"/>
  <c r="E343" i="33"/>
  <c r="E342" i="33"/>
  <c r="E339" i="33"/>
  <c r="E337" i="33"/>
  <c r="E335" i="33"/>
  <c r="E334" i="33"/>
  <c r="E333" i="33"/>
  <c r="E332" i="33"/>
  <c r="E329" i="33"/>
  <c r="E328" i="33"/>
  <c r="E327" i="33"/>
  <c r="E326" i="33"/>
  <c r="E325" i="33"/>
  <c r="E324" i="33"/>
  <c r="E322" i="33"/>
  <c r="E320" i="33"/>
  <c r="E319" i="33"/>
  <c r="E318" i="33"/>
  <c r="E317" i="33"/>
  <c r="E316" i="33"/>
  <c r="E313" i="33"/>
  <c r="E311" i="33"/>
  <c r="E310" i="33"/>
  <c r="E309" i="33"/>
  <c r="E308" i="33"/>
  <c r="E307" i="33"/>
  <c r="E305" i="33"/>
  <c r="E304" i="33"/>
  <c r="E302" i="33"/>
  <c r="E301" i="33"/>
  <c r="E300" i="33"/>
  <c r="E299" i="33"/>
  <c r="E298" i="33"/>
  <c r="E297" i="33"/>
  <c r="E296" i="33"/>
  <c r="E294" i="33"/>
  <c r="E293" i="33"/>
  <c r="E292" i="33"/>
  <c r="E289" i="33"/>
  <c r="E288" i="33"/>
  <c r="E287" i="33"/>
  <c r="E286" i="33"/>
  <c r="E285" i="33"/>
  <c r="E284" i="33"/>
  <c r="E283" i="33"/>
  <c r="E282" i="33"/>
  <c r="E281" i="33"/>
  <c r="E279" i="33"/>
  <c r="E278" i="33"/>
  <c r="E276" i="33"/>
  <c r="E275" i="33"/>
  <c r="E272" i="33"/>
  <c r="E271" i="33"/>
  <c r="E269" i="33"/>
  <c r="E267" i="33"/>
  <c r="E263" i="33"/>
  <c r="E261" i="33"/>
  <c r="E260" i="33"/>
  <c r="E250" i="33"/>
  <c r="E249" i="33"/>
  <c r="E248" i="33"/>
  <c r="E247" i="33"/>
  <c r="E245" i="33"/>
  <c r="E244" i="33"/>
  <c r="E243" i="33"/>
  <c r="E242" i="33"/>
  <c r="E240" i="33"/>
  <c r="E239" i="33"/>
  <c r="E238" i="33"/>
  <c r="E237" i="33"/>
  <c r="E236" i="33"/>
  <c r="E235" i="33"/>
  <c r="E234" i="33"/>
  <c r="E233" i="33"/>
  <c r="E232" i="33"/>
  <c r="E231" i="33"/>
  <c r="E230" i="33"/>
  <c r="E228" i="33"/>
  <c r="E227" i="33"/>
  <c r="E225" i="33"/>
  <c r="E223" i="33"/>
  <c r="E222" i="33"/>
  <c r="E220" i="33"/>
  <c r="E219" i="33"/>
  <c r="E218" i="33"/>
  <c r="E211" i="33"/>
  <c r="E210" i="33"/>
  <c r="E209" i="33"/>
  <c r="E208" i="33"/>
  <c r="E206" i="33"/>
  <c r="E205" i="33"/>
  <c r="E204" i="33"/>
  <c r="E203" i="33"/>
  <c r="E200" i="33"/>
  <c r="E198" i="33"/>
  <c r="E196" i="33"/>
  <c r="E195" i="33"/>
  <c r="E193" i="33"/>
  <c r="E191" i="33"/>
  <c r="E190" i="33"/>
  <c r="E189" i="33"/>
  <c r="E188" i="33"/>
  <c r="E187" i="33"/>
  <c r="E186" i="33"/>
  <c r="E184" i="33"/>
  <c r="E182" i="33"/>
  <c r="E181" i="33"/>
  <c r="E179" i="33"/>
  <c r="E178" i="33"/>
  <c r="E177" i="33"/>
  <c r="E176" i="33"/>
  <c r="E175" i="33"/>
  <c r="E173" i="33"/>
  <c r="E170" i="33"/>
  <c r="E169" i="33"/>
  <c r="E167" i="33"/>
  <c r="E164" i="33"/>
  <c r="E163" i="33"/>
  <c r="E161" i="33"/>
  <c r="E160" i="33"/>
  <c r="E158" i="33"/>
  <c r="E156" i="33"/>
  <c r="E154" i="33"/>
  <c r="E153" i="33"/>
  <c r="E152" i="33"/>
  <c r="E151" i="33"/>
  <c r="E149" i="33"/>
  <c r="E147" i="33"/>
  <c r="E141" i="33"/>
  <c r="E140" i="33"/>
  <c r="E137" i="33"/>
  <c r="E133" i="33"/>
  <c r="E132" i="33"/>
  <c r="E127" i="33"/>
  <c r="E125" i="33"/>
  <c r="E124" i="33"/>
  <c r="E123" i="33"/>
  <c r="E122" i="33"/>
  <c r="E119" i="33"/>
  <c r="E118" i="33"/>
  <c r="E116" i="33"/>
  <c r="E114" i="33"/>
  <c r="E113" i="33"/>
  <c r="E112" i="33"/>
  <c r="E106" i="33"/>
  <c r="E105" i="33"/>
  <c r="E104" i="33"/>
  <c r="E96" i="33"/>
  <c r="E91" i="33"/>
  <c r="E90" i="33"/>
  <c r="E88" i="33"/>
  <c r="E87" i="33"/>
  <c r="E86" i="33"/>
  <c r="E84" i="33"/>
  <c r="E83" i="33"/>
  <c r="E81" i="33"/>
  <c r="E76" i="33"/>
  <c r="E71" i="33"/>
  <c r="E69" i="33"/>
  <c r="E68" i="33"/>
  <c r="E67" i="33"/>
  <c r="E66" i="33"/>
  <c r="E65" i="33"/>
  <c r="E64" i="33"/>
  <c r="E63" i="33"/>
  <c r="E62" i="33"/>
  <c r="E61" i="33"/>
  <c r="E60" i="33"/>
  <c r="E59" i="33"/>
  <c r="E58" i="33"/>
  <c r="E57" i="33"/>
  <c r="E56" i="33"/>
  <c r="E55" i="33"/>
  <c r="E51" i="33"/>
  <c r="E50" i="33"/>
  <c r="E49" i="33"/>
  <c r="E47" i="33"/>
  <c r="E46" i="33"/>
  <c r="E45" i="33"/>
  <c r="E44" i="33"/>
  <c r="E43" i="33"/>
  <c r="E42" i="33"/>
  <c r="E41" i="33"/>
  <c r="E40" i="33"/>
  <c r="E39" i="33"/>
  <c r="E38" i="33"/>
  <c r="E36" i="33"/>
  <c r="E35" i="33"/>
  <c r="E34" i="33"/>
  <c r="E33" i="33"/>
  <c r="E31" i="33"/>
  <c r="E30" i="33"/>
  <c r="E29" i="33"/>
  <c r="E28" i="33"/>
  <c r="E27" i="33"/>
  <c r="E25" i="33"/>
  <c r="E24" i="33"/>
  <c r="E23" i="33"/>
  <c r="E22" i="33"/>
  <c r="E20" i="33"/>
  <c r="E19" i="33"/>
  <c r="E18" i="33"/>
  <c r="E16" i="33"/>
  <c r="E15" i="33"/>
  <c r="E14" i="33"/>
  <c r="E13" i="33"/>
  <c r="E11" i="33"/>
  <c r="E10" i="33"/>
  <c r="E8" i="33"/>
  <c r="E7" i="33"/>
  <c r="E6" i="33"/>
  <c r="E39" i="31"/>
  <c r="E37" i="31"/>
  <c r="E36" i="31"/>
  <c r="E34" i="31"/>
  <c r="E33" i="31"/>
  <c r="D32" i="31"/>
  <c r="C32" i="31"/>
  <c r="E29" i="31"/>
  <c r="E28" i="31"/>
  <c r="E27" i="31"/>
  <c r="E26" i="31"/>
  <c r="E25" i="31"/>
  <c r="E24" i="31"/>
  <c r="E23" i="31"/>
  <c r="E22" i="31"/>
  <c r="E21" i="31"/>
  <c r="D20" i="31"/>
  <c r="C20" i="31"/>
  <c r="E20" i="31" s="1"/>
  <c r="E19" i="31"/>
  <c r="E18" i="31"/>
  <c r="E17" i="31"/>
  <c r="E16" i="31"/>
  <c r="E15" i="31"/>
  <c r="E14" i="31"/>
  <c r="E13" i="31"/>
  <c r="E12" i="31"/>
  <c r="E11" i="31"/>
  <c r="E10" i="31"/>
  <c r="E9" i="31"/>
  <c r="E8" i="31"/>
  <c r="E7" i="31"/>
  <c r="E6" i="31"/>
  <c r="E5" i="31"/>
  <c r="D4" i="31"/>
  <c r="C4" i="31"/>
  <c r="C30" i="31" s="1"/>
  <c r="D31" i="29"/>
  <c r="C31" i="29"/>
  <c r="E37" i="29"/>
  <c r="E36" i="29"/>
  <c r="E35" i="29"/>
  <c r="E34" i="29"/>
  <c r="E32" i="29"/>
  <c r="E28" i="29"/>
  <c r="E27" i="29"/>
  <c r="E26" i="29"/>
  <c r="E25" i="29"/>
  <c r="E24" i="29"/>
  <c r="E23" i="29"/>
  <c r="E22" i="29"/>
  <c r="E21" i="29"/>
  <c r="E20" i="29"/>
  <c r="E19" i="29"/>
  <c r="E18" i="29"/>
  <c r="E17" i="29"/>
  <c r="E16" i="29"/>
  <c r="E15" i="29"/>
  <c r="E14" i="29"/>
  <c r="E13" i="29"/>
  <c r="E12" i="29"/>
  <c r="E11" i="29"/>
  <c r="E10" i="29"/>
  <c r="E9" i="29"/>
  <c r="E8" i="29"/>
  <c r="E7" i="29"/>
  <c r="E6" i="29"/>
  <c r="E5" i="29"/>
  <c r="E4" i="29"/>
  <c r="D30" i="29"/>
  <c r="C30" i="29"/>
  <c r="E30" i="29" l="1"/>
  <c r="D30" i="31"/>
  <c r="D40" i="31" s="1"/>
  <c r="E32" i="31"/>
  <c r="D38" i="29"/>
  <c r="C38" i="29"/>
  <c r="E273" i="33"/>
  <c r="C4" i="33"/>
  <c r="C40" i="31"/>
  <c r="E30" i="31"/>
  <c r="E4" i="31"/>
  <c r="E31" i="29"/>
  <c r="E38" i="29" l="1"/>
  <c r="E4" i="33"/>
  <c r="C1355" i="33"/>
  <c r="E1355" i="33" s="1"/>
  <c r="E40" i="31"/>
  <c r="E31" i="28"/>
  <c r="E33" i="28"/>
  <c r="E34" i="28"/>
  <c r="E35" i="28"/>
  <c r="E36" i="28"/>
  <c r="E37" i="28"/>
  <c r="E38" i="28"/>
  <c r="D32" i="28"/>
  <c r="C32" i="28"/>
  <c r="D20" i="28"/>
  <c r="C20" i="28"/>
  <c r="E5" i="28"/>
  <c r="E6" i="28"/>
  <c r="E7" i="28"/>
  <c r="E8" i="28"/>
  <c r="E9" i="28"/>
  <c r="E10" i="28"/>
  <c r="E11" i="28"/>
  <c r="E12" i="28"/>
  <c r="E13" i="28"/>
  <c r="E14" i="28"/>
  <c r="E15" i="28"/>
  <c r="E16" i="28"/>
  <c r="E17" i="28"/>
  <c r="E18" i="28"/>
  <c r="E19" i="28"/>
  <c r="E21" i="28"/>
  <c r="E22" i="28"/>
  <c r="E23" i="28"/>
  <c r="E24" i="28"/>
  <c r="E25" i="28"/>
  <c r="E26" i="28"/>
  <c r="E27" i="28"/>
  <c r="E28" i="28"/>
  <c r="E29" i="28"/>
  <c r="D4" i="28"/>
  <c r="C4" i="28"/>
  <c r="D30" i="28" l="1"/>
  <c r="E20" i="28"/>
  <c r="D39" i="28"/>
  <c r="E32" i="28"/>
  <c r="E4" i="28"/>
  <c r="C30" i="28"/>
  <c r="D15" i="113"/>
  <c r="C11" i="111"/>
  <c r="C17" i="111" s="1"/>
  <c r="C22" i="111" s="1"/>
  <c r="B11" i="111"/>
  <c r="D27" i="110"/>
  <c r="C27" i="110"/>
  <c r="D26" i="110"/>
  <c r="D25" i="110"/>
  <c r="D24" i="110"/>
  <c r="D23" i="110"/>
  <c r="D19" i="110"/>
  <c r="D8" i="110"/>
  <c r="D6" i="110"/>
  <c r="D15" i="109"/>
  <c r="D14" i="109"/>
  <c r="D9" i="109"/>
  <c r="D20" i="108"/>
  <c r="E259" i="57"/>
  <c r="E258" i="57"/>
  <c r="E257" i="57"/>
  <c r="E256" i="57"/>
  <c r="E255" i="57"/>
  <c r="E254" i="57"/>
  <c r="D253" i="57"/>
  <c r="D239" i="57" s="1"/>
  <c r="C253" i="57"/>
  <c r="E252" i="57"/>
  <c r="E251" i="57"/>
  <c r="E250" i="57"/>
  <c r="E249" i="57"/>
  <c r="E248" i="57"/>
  <c r="E247" i="57"/>
  <c r="E246" i="57"/>
  <c r="E245" i="57"/>
  <c r="E244" i="57"/>
  <c r="E243" i="57"/>
  <c r="E242" i="57"/>
  <c r="E241" i="57"/>
  <c r="E240" i="57"/>
  <c r="E236" i="57"/>
  <c r="E235" i="57"/>
  <c r="E234" i="57"/>
  <c r="E233" i="57"/>
  <c r="E232" i="57"/>
  <c r="E231" i="57"/>
  <c r="E230" i="57"/>
  <c r="E229" i="57"/>
  <c r="E228" i="57"/>
  <c r="E227" i="57"/>
  <c r="E226" i="57"/>
  <c r="E225" i="57"/>
  <c r="E224" i="57"/>
  <c r="E223" i="57"/>
  <c r="E218" i="57"/>
  <c r="E217" i="57"/>
  <c r="E216" i="57"/>
  <c r="E215" i="57"/>
  <c r="E214" i="57"/>
  <c r="E213" i="57"/>
  <c r="E212" i="57"/>
  <c r="E211" i="57"/>
  <c r="E210" i="57"/>
  <c r="E209" i="57"/>
  <c r="E208" i="57"/>
  <c r="E207" i="57"/>
  <c r="E206" i="57"/>
  <c r="E205" i="57"/>
  <c r="E202" i="57"/>
  <c r="E201" i="57"/>
  <c r="E200" i="57"/>
  <c r="E199" i="57"/>
  <c r="E197" i="57"/>
  <c r="E196" i="57"/>
  <c r="E193" i="57"/>
  <c r="E191" i="57"/>
  <c r="E189" i="57"/>
  <c r="E188" i="57"/>
  <c r="E185" i="57"/>
  <c r="E184" i="57"/>
  <c r="E182" i="57"/>
  <c r="E177" i="57"/>
  <c r="E173" i="57"/>
  <c r="E172" i="57"/>
  <c r="E171" i="57"/>
  <c r="D170" i="57"/>
  <c r="C170" i="57"/>
  <c r="E170" i="57" s="1"/>
  <c r="E169" i="57"/>
  <c r="E168" i="57"/>
  <c r="E167" i="57"/>
  <c r="D166" i="57"/>
  <c r="C166" i="57"/>
  <c r="E165" i="57"/>
  <c r="E164" i="57"/>
  <c r="D163" i="57"/>
  <c r="C163" i="57"/>
  <c r="E163" i="57" s="1"/>
  <c r="E162" i="57"/>
  <c r="E161" i="57"/>
  <c r="E160" i="57"/>
  <c r="E159" i="57"/>
  <c r="E156" i="57"/>
  <c r="E153" i="57"/>
  <c r="E152" i="57"/>
  <c r="E151" i="57"/>
  <c r="E150" i="57"/>
  <c r="E149" i="57"/>
  <c r="E148" i="57"/>
  <c r="D147" i="57"/>
  <c r="C147" i="57"/>
  <c r="E146" i="57"/>
  <c r="E145" i="57"/>
  <c r="E144" i="57"/>
  <c r="E143" i="57"/>
  <c r="E142" i="57"/>
  <c r="E141" i="57"/>
  <c r="E140" i="57"/>
  <c r="E139" i="57"/>
  <c r="D138" i="57"/>
  <c r="C138" i="57"/>
  <c r="E138" i="57" s="1"/>
  <c r="E137" i="57"/>
  <c r="E134" i="57"/>
  <c r="E131" i="57"/>
  <c r="E130" i="57"/>
  <c r="E129" i="57"/>
  <c r="E127" i="57"/>
  <c r="E126" i="57"/>
  <c r="E125" i="57"/>
  <c r="E124" i="57"/>
  <c r="D123" i="57"/>
  <c r="C123" i="57"/>
  <c r="C122" i="57" s="1"/>
  <c r="E122" i="57" s="1"/>
  <c r="E121" i="57"/>
  <c r="E120" i="57"/>
  <c r="E119" i="57"/>
  <c r="E118" i="57"/>
  <c r="D117" i="57"/>
  <c r="C117" i="57"/>
  <c r="E117" i="57" s="1"/>
  <c r="E116" i="57"/>
  <c r="E115" i="57"/>
  <c r="D114" i="57"/>
  <c r="C114" i="57"/>
  <c r="E114" i="57" s="1"/>
  <c r="E112" i="57"/>
  <c r="E111" i="57"/>
  <c r="E110" i="57"/>
  <c r="E108" i="57"/>
  <c r="E107" i="57"/>
  <c r="E106" i="57"/>
  <c r="E105" i="57"/>
  <c r="D104" i="57"/>
  <c r="C104" i="57"/>
  <c r="E102" i="57"/>
  <c r="E101" i="57"/>
  <c r="E100" i="57"/>
  <c r="E97" i="57"/>
  <c r="E96" i="57"/>
  <c r="E95" i="57"/>
  <c r="E94" i="57"/>
  <c r="E93" i="57"/>
  <c r="E92" i="57"/>
  <c r="E91" i="57"/>
  <c r="E90" i="57"/>
  <c r="D89" i="57"/>
  <c r="C89" i="57"/>
  <c r="E88" i="57"/>
  <c r="E87" i="57"/>
  <c r="D86" i="57"/>
  <c r="C86" i="57"/>
  <c r="E86" i="57" s="1"/>
  <c r="E85" i="57"/>
  <c r="E84" i="57"/>
  <c r="E83" i="57"/>
  <c r="E82" i="57"/>
  <c r="E81" i="57"/>
  <c r="D80" i="57"/>
  <c r="C80" i="57"/>
  <c r="E80" i="57" s="1"/>
  <c r="E79" i="57"/>
  <c r="E78" i="57"/>
  <c r="E77" i="57"/>
  <c r="D76" i="57"/>
  <c r="C76" i="57"/>
  <c r="C43" i="57" s="1"/>
  <c r="E75" i="57"/>
  <c r="E74" i="57"/>
  <c r="E73" i="57"/>
  <c r="E72" i="57"/>
  <c r="E71" i="57"/>
  <c r="E70" i="57"/>
  <c r="E69" i="57"/>
  <c r="E67" i="57"/>
  <c r="E66" i="57"/>
  <c r="E65" i="57"/>
  <c r="E64" i="57"/>
  <c r="E63" i="57"/>
  <c r="E62" i="57"/>
  <c r="E61" i="57"/>
  <c r="E60" i="57"/>
  <c r="E59" i="57"/>
  <c r="E58" i="57"/>
  <c r="E55" i="57"/>
  <c r="E54" i="57"/>
  <c r="E53" i="57"/>
  <c r="E52" i="57"/>
  <c r="E51" i="57"/>
  <c r="E50" i="57"/>
  <c r="E49" i="57"/>
  <c r="E48" i="57"/>
  <c r="E47" i="57"/>
  <c r="E46" i="57"/>
  <c r="E45" i="57"/>
  <c r="E42" i="57"/>
  <c r="E41" i="57"/>
  <c r="E40" i="57"/>
  <c r="E39" i="57"/>
  <c r="D38" i="57"/>
  <c r="C38" i="57"/>
  <c r="E37" i="57"/>
  <c r="E36" i="57"/>
  <c r="E35" i="57"/>
  <c r="D33" i="57"/>
  <c r="E31" i="57"/>
  <c r="E30" i="57"/>
  <c r="D29" i="57"/>
  <c r="C29" i="57"/>
  <c r="E28" i="57"/>
  <c r="E27" i="57"/>
  <c r="E26" i="57"/>
  <c r="D25" i="57"/>
  <c r="C25" i="57"/>
  <c r="C20" i="57" s="1"/>
  <c r="E20" i="57" s="1"/>
  <c r="E24" i="57"/>
  <c r="E23" i="57"/>
  <c r="E22" i="57"/>
  <c r="E21" i="57"/>
  <c r="E19" i="57"/>
  <c r="E18" i="57"/>
  <c r="E17" i="57"/>
  <c r="E16" i="57"/>
  <c r="E15" i="57"/>
  <c r="E14" i="57"/>
  <c r="E13" i="57"/>
  <c r="E12" i="57"/>
  <c r="D11" i="57"/>
  <c r="D4" i="57" s="1"/>
  <c r="C11" i="57"/>
  <c r="E9" i="57"/>
  <c r="E7" i="57"/>
  <c r="E6" i="57"/>
  <c r="D263" i="55"/>
  <c r="D262" i="55" s="1"/>
  <c r="C263" i="55"/>
  <c r="C262" i="55" s="1"/>
  <c r="E259" i="55"/>
  <c r="E258" i="55"/>
  <c r="E257" i="55"/>
  <c r="E256" i="55"/>
  <c r="E255" i="55"/>
  <c r="E254" i="55"/>
  <c r="E252" i="55"/>
  <c r="E251" i="55"/>
  <c r="E250" i="55"/>
  <c r="E249" i="55"/>
  <c r="E248" i="55"/>
  <c r="E247" i="55"/>
  <c r="E246" i="55"/>
  <c r="E245" i="55"/>
  <c r="E244" i="55"/>
  <c r="E243" i="55"/>
  <c r="E242" i="55"/>
  <c r="E241" i="55"/>
  <c r="E238" i="55"/>
  <c r="E237" i="55"/>
  <c r="E236" i="55"/>
  <c r="E235" i="55"/>
  <c r="E234" i="55"/>
  <c r="E233" i="55"/>
  <c r="E232" i="55"/>
  <c r="E231" i="55"/>
  <c r="E230" i="55"/>
  <c r="E229" i="55"/>
  <c r="E228" i="55"/>
  <c r="E227" i="55"/>
  <c r="E226" i="55"/>
  <c r="E225" i="55"/>
  <c r="E224" i="55"/>
  <c r="E223" i="55"/>
  <c r="E220" i="55"/>
  <c r="E219" i="55"/>
  <c r="E218" i="55"/>
  <c r="E217" i="55"/>
  <c r="E216" i="55"/>
  <c r="E215" i="55"/>
  <c r="E214" i="55"/>
  <c r="E213" i="55"/>
  <c r="E212" i="55"/>
  <c r="E211" i="55"/>
  <c r="E210" i="55"/>
  <c r="E209" i="55"/>
  <c r="E208" i="55"/>
  <c r="E207" i="55"/>
  <c r="E206" i="55"/>
  <c r="E205" i="55"/>
  <c r="E203" i="55"/>
  <c r="E202" i="55"/>
  <c r="E201" i="55"/>
  <c r="E200" i="55"/>
  <c r="E199" i="55"/>
  <c r="E198" i="55"/>
  <c r="E197" i="55"/>
  <c r="E196" i="55"/>
  <c r="E195" i="55"/>
  <c r="E194" i="55"/>
  <c r="E193" i="55"/>
  <c r="E191" i="55"/>
  <c r="E190" i="55"/>
  <c r="E189" i="55"/>
  <c r="E188" i="55"/>
  <c r="E187" i="55"/>
  <c r="E186" i="55"/>
  <c r="E185" i="55"/>
  <c r="E184" i="55"/>
  <c r="E182" i="55"/>
  <c r="E181" i="55"/>
  <c r="E180" i="55"/>
  <c r="E177" i="55"/>
  <c r="E176" i="55"/>
  <c r="E173" i="55"/>
  <c r="E172" i="55"/>
  <c r="E171" i="55"/>
  <c r="D170" i="55"/>
  <c r="C170" i="55"/>
  <c r="E170" i="55" s="1"/>
  <c r="E169" i="55"/>
  <c r="E168" i="55"/>
  <c r="E167" i="55"/>
  <c r="E165" i="55"/>
  <c r="E164" i="55"/>
  <c r="D163" i="55"/>
  <c r="C163" i="55"/>
  <c r="E162" i="55"/>
  <c r="E161" i="55"/>
  <c r="E160" i="55"/>
  <c r="E159" i="55"/>
  <c r="E158" i="55"/>
  <c r="E157" i="55"/>
  <c r="E156" i="55"/>
  <c r="E155" i="55"/>
  <c r="E153" i="55"/>
  <c r="E152" i="55"/>
  <c r="E151" i="55"/>
  <c r="E150" i="55"/>
  <c r="E149" i="55"/>
  <c r="E148" i="55"/>
  <c r="D147" i="55"/>
  <c r="D122" i="55" s="1"/>
  <c r="C147" i="55"/>
  <c r="C122" i="55" s="1"/>
  <c r="E122" i="55" s="1"/>
  <c r="E146" i="55"/>
  <c r="E145" i="55"/>
  <c r="E144" i="55"/>
  <c r="E143" i="55"/>
  <c r="E142" i="55"/>
  <c r="E141" i="55"/>
  <c r="E140" i="55"/>
  <c r="E139" i="55"/>
  <c r="E137" i="55"/>
  <c r="E136" i="55"/>
  <c r="E135" i="55"/>
  <c r="E134" i="55"/>
  <c r="E132" i="55"/>
  <c r="E131" i="55"/>
  <c r="E130" i="55"/>
  <c r="E129" i="55"/>
  <c r="E128" i="55"/>
  <c r="D128" i="55"/>
  <c r="C128" i="55"/>
  <c r="E127" i="55"/>
  <c r="E126" i="55"/>
  <c r="E125" i="55"/>
  <c r="E124" i="55"/>
  <c r="D123" i="55"/>
  <c r="C123" i="55"/>
  <c r="E123" i="55" s="1"/>
  <c r="E121" i="55"/>
  <c r="E120" i="55"/>
  <c r="E119" i="55"/>
  <c r="E118" i="55"/>
  <c r="D117" i="55"/>
  <c r="C117" i="55"/>
  <c r="E116" i="55"/>
  <c r="E115" i="55"/>
  <c r="E113" i="55"/>
  <c r="E112" i="55"/>
  <c r="E111" i="55"/>
  <c r="E110" i="55"/>
  <c r="E108" i="55"/>
  <c r="E107" i="55"/>
  <c r="E106" i="55"/>
  <c r="E105" i="55"/>
  <c r="E104" i="55"/>
  <c r="D104" i="55"/>
  <c r="D98" i="55" s="1"/>
  <c r="D261" i="55" s="1"/>
  <c r="C104" i="55"/>
  <c r="C98" i="55" s="1"/>
  <c r="E103" i="55"/>
  <c r="E102" i="55"/>
  <c r="E101" i="55"/>
  <c r="E100" i="55"/>
  <c r="E97" i="55"/>
  <c r="E96" i="55"/>
  <c r="E95" i="55"/>
  <c r="E94" i="55"/>
  <c r="E93" i="55"/>
  <c r="E92" i="55"/>
  <c r="E91" i="55"/>
  <c r="E90" i="55"/>
  <c r="E88" i="55"/>
  <c r="E87" i="55"/>
  <c r="E85" i="55"/>
  <c r="E84" i="55"/>
  <c r="E83" i="55"/>
  <c r="E82" i="55"/>
  <c r="E81" i="55"/>
  <c r="E79" i="55"/>
  <c r="E78" i="55"/>
  <c r="E77" i="55"/>
  <c r="E75" i="55"/>
  <c r="E74" i="55"/>
  <c r="E73" i="55"/>
  <c r="E71" i="55"/>
  <c r="E70" i="55"/>
  <c r="E69" i="55"/>
  <c r="E67" i="55"/>
  <c r="E66" i="55"/>
  <c r="E65" i="55"/>
  <c r="E64" i="55"/>
  <c r="E63" i="55"/>
  <c r="E60" i="55"/>
  <c r="E59" i="55"/>
  <c r="E58" i="55"/>
  <c r="E56" i="55"/>
  <c r="E55" i="55"/>
  <c r="E54" i="55"/>
  <c r="E53" i="55"/>
  <c r="E52" i="55"/>
  <c r="E51" i="55"/>
  <c r="E50" i="55"/>
  <c r="E49" i="55"/>
  <c r="E48" i="55"/>
  <c r="E47" i="55"/>
  <c r="E46" i="55"/>
  <c r="E45" i="55"/>
  <c r="E42" i="55"/>
  <c r="E41" i="55"/>
  <c r="E40" i="55"/>
  <c r="E39" i="55"/>
  <c r="D38" i="55"/>
  <c r="C38" i="55"/>
  <c r="E38" i="55" s="1"/>
  <c r="E37" i="55"/>
  <c r="E36" i="55"/>
  <c r="E35" i="55"/>
  <c r="E34" i="55"/>
  <c r="E31" i="55"/>
  <c r="E30" i="55"/>
  <c r="E28" i="55"/>
  <c r="E27" i="55"/>
  <c r="E26" i="55"/>
  <c r="E24" i="55"/>
  <c r="E23" i="55"/>
  <c r="E22" i="55"/>
  <c r="E19" i="55"/>
  <c r="E18" i="55"/>
  <c r="D17" i="55"/>
  <c r="C17" i="55"/>
  <c r="E17" i="55" s="1"/>
  <c r="E16" i="55"/>
  <c r="E15" i="55"/>
  <c r="E14" i="55"/>
  <c r="E13" i="55"/>
  <c r="E12" i="55"/>
  <c r="E10" i="55"/>
  <c r="E9" i="55"/>
  <c r="E8" i="55"/>
  <c r="E7" i="55"/>
  <c r="E6" i="55"/>
  <c r="D4" i="35"/>
  <c r="C4" i="35"/>
  <c r="E1367" i="33"/>
  <c r="E1353" i="33"/>
  <c r="E1346" i="33"/>
  <c r="E1338" i="33"/>
  <c r="E1337" i="33"/>
  <c r="E1336" i="33"/>
  <c r="E1335" i="33"/>
  <c r="E1334" i="33"/>
  <c r="E1333" i="33"/>
  <c r="E1332" i="33"/>
  <c r="E1331" i="33"/>
  <c r="E1329" i="33"/>
  <c r="E1324" i="33"/>
  <c r="E1323" i="33"/>
  <c r="E1322" i="33"/>
  <c r="E1321" i="33"/>
  <c r="E1317" i="33"/>
  <c r="E1316" i="33"/>
  <c r="E1315" i="33"/>
  <c r="E1313" i="33"/>
  <c r="E1309" i="33"/>
  <c r="E1308" i="33"/>
  <c r="E1307" i="33"/>
  <c r="E1303" i="33"/>
  <c r="E1302" i="33"/>
  <c r="E1299" i="33"/>
  <c r="E1297" i="33"/>
  <c r="E1296" i="33"/>
  <c r="E1295" i="33"/>
  <c r="E1293" i="33"/>
  <c r="E1290" i="33"/>
  <c r="E1289" i="33"/>
  <c r="E1288" i="33"/>
  <c r="E1287" i="33"/>
  <c r="E1286" i="33"/>
  <c r="E1285" i="33"/>
  <c r="E1284" i="33"/>
  <c r="E1279" i="33"/>
  <c r="E1278" i="33"/>
  <c r="E1277" i="33"/>
  <c r="E1274" i="33"/>
  <c r="E1273" i="33"/>
  <c r="E1272" i="33"/>
  <c r="E1271" i="33"/>
  <c r="E1270" i="33"/>
  <c r="E1269" i="33"/>
  <c r="E1268" i="33"/>
  <c r="E1266" i="33"/>
  <c r="E1265" i="33"/>
  <c r="E1264" i="33"/>
  <c r="E1263" i="33"/>
  <c r="E1262" i="33"/>
  <c r="E1261" i="33"/>
  <c r="E1260" i="33"/>
  <c r="E1259" i="33"/>
  <c r="E1258" i="33"/>
  <c r="E1257" i="33"/>
  <c r="E1256" i="33"/>
  <c r="E1255" i="33"/>
  <c r="E1252" i="33"/>
  <c r="E1251" i="33"/>
  <c r="E1250" i="33"/>
  <c r="E1249" i="33"/>
  <c r="E1248" i="33"/>
  <c r="E1247" i="33"/>
  <c r="E1246" i="33"/>
  <c r="E1245" i="33"/>
  <c r="E1244" i="33"/>
  <c r="E1243" i="33"/>
  <c r="E1242" i="33"/>
  <c r="E1237" i="33"/>
  <c r="E1236" i="33"/>
  <c r="E1235" i="33"/>
  <c r="E1233" i="33"/>
  <c r="E1232" i="33"/>
  <c r="E1230" i="33"/>
  <c r="E1228" i="33"/>
  <c r="E1227" i="33"/>
  <c r="E1225" i="33"/>
  <c r="E1220" i="33"/>
  <c r="E1218" i="33"/>
  <c r="E1215" i="33"/>
  <c r="E1211" i="33"/>
  <c r="E1210" i="33"/>
  <c r="E1209" i="33"/>
  <c r="E1208" i="33"/>
  <c r="E1206" i="33"/>
  <c r="E1205" i="33"/>
  <c r="E1204" i="33"/>
  <c r="E1203" i="33"/>
  <c r="E1197" i="33"/>
  <c r="E1196" i="33"/>
  <c r="E1195" i="33"/>
  <c r="E1194" i="33"/>
  <c r="E1193" i="33"/>
  <c r="E1192" i="33"/>
  <c r="E1187" i="33"/>
  <c r="E1186" i="33"/>
  <c r="E1185" i="33"/>
  <c r="E1184" i="33"/>
  <c r="E1179" i="33"/>
  <c r="E1178" i="33"/>
  <c r="E1177" i="33"/>
  <c r="E1176" i="33"/>
  <c r="E1175" i="33"/>
  <c r="E1174" i="33"/>
  <c r="E1173" i="33"/>
  <c r="E1172" i="33"/>
  <c r="E1169" i="33"/>
  <c r="E1168" i="33"/>
  <c r="E1165" i="33"/>
  <c r="E1158" i="33"/>
  <c r="E1154" i="33"/>
  <c r="E1153" i="33"/>
  <c r="E1152" i="33"/>
  <c r="E1151" i="33"/>
  <c r="E1150" i="33"/>
  <c r="E1149" i="33"/>
  <c r="E1148" i="33"/>
  <c r="E1147" i="33"/>
  <c r="E1146" i="33"/>
  <c r="E1142" i="33"/>
  <c r="E1139" i="33"/>
  <c r="E1137" i="33"/>
  <c r="E1136" i="33"/>
  <c r="E1133" i="33"/>
  <c r="E1132" i="33"/>
  <c r="E1131" i="33"/>
  <c r="E1130" i="33"/>
  <c r="E1129" i="33"/>
  <c r="E1128" i="33"/>
  <c r="E1127" i="33"/>
  <c r="E1126" i="33"/>
  <c r="E1124" i="33"/>
  <c r="E1123" i="33"/>
  <c r="E1122" i="33"/>
  <c r="E1121" i="33"/>
  <c r="E1120" i="33"/>
  <c r="E1119" i="33"/>
  <c r="E1118" i="33"/>
  <c r="E1114" i="33"/>
  <c r="E1111" i="33"/>
  <c r="E1110" i="33"/>
  <c r="E1109" i="33"/>
  <c r="E1108" i="33"/>
  <c r="E1105" i="33"/>
  <c r="E1104" i="33"/>
  <c r="E1103" i="33"/>
  <c r="E1102" i="33"/>
  <c r="E1101" i="33"/>
  <c r="E1100" i="33"/>
  <c r="E1099" i="33"/>
  <c r="E1093" i="33"/>
  <c r="E1092" i="33"/>
  <c r="E1091" i="33"/>
  <c r="E1090" i="33"/>
  <c r="E1087" i="33"/>
  <c r="E1085" i="33"/>
  <c r="E1084" i="33"/>
  <c r="E1083" i="33"/>
  <c r="E1082" i="33"/>
  <c r="E1079" i="33"/>
  <c r="E1078" i="33"/>
  <c r="E1077" i="33"/>
  <c r="E1076" i="33"/>
  <c r="E1072" i="33"/>
  <c r="E1070" i="33"/>
  <c r="E1069" i="33"/>
  <c r="E1068" i="33"/>
  <c r="E1065" i="33"/>
  <c r="E1062" i="33"/>
  <c r="E1061" i="33"/>
  <c r="E1059" i="33"/>
  <c r="E1056" i="33"/>
  <c r="E1055" i="33"/>
  <c r="E1054" i="33"/>
  <c r="E1050" i="33"/>
  <c r="E1049" i="33"/>
  <c r="E1048" i="33"/>
  <c r="E1047" i="33"/>
  <c r="E1046" i="33"/>
  <c r="E1045" i="33"/>
  <c r="E1044" i="33"/>
  <c r="E1042" i="33"/>
  <c r="E1038" i="33"/>
  <c r="E1034" i="33"/>
  <c r="E1032" i="33"/>
  <c r="E1031" i="33"/>
  <c r="E1029" i="33"/>
  <c r="E1028" i="33"/>
  <c r="E1022" i="33"/>
  <c r="E1020" i="33"/>
  <c r="E1019" i="33"/>
  <c r="E1018" i="33"/>
  <c r="E1017" i="33"/>
  <c r="E1016" i="33"/>
  <c r="E1015" i="33"/>
  <c r="E1014" i="33"/>
  <c r="E1013" i="33"/>
  <c r="E1012" i="33"/>
  <c r="E1011" i="33"/>
  <c r="E1010" i="33"/>
  <c r="E1009" i="33"/>
  <c r="E1008" i="33"/>
  <c r="E1007" i="33"/>
  <c r="E1006" i="33"/>
  <c r="E1005" i="33"/>
  <c r="E1004" i="33"/>
  <c r="E1000" i="33"/>
  <c r="E999" i="33"/>
  <c r="E998" i="33"/>
  <c r="E997" i="33"/>
  <c r="E996" i="33"/>
  <c r="E995" i="33"/>
  <c r="E992" i="33"/>
  <c r="E989" i="33"/>
  <c r="E987" i="33"/>
  <c r="E986" i="33"/>
  <c r="E985" i="33"/>
  <c r="E979" i="33"/>
  <c r="E977" i="33"/>
  <c r="E969" i="33"/>
  <c r="E956" i="33"/>
  <c r="E954" i="33"/>
  <c r="E953" i="33"/>
  <c r="E951" i="33"/>
  <c r="E950" i="33"/>
  <c r="E948" i="33"/>
  <c r="E947" i="33"/>
  <c r="E946" i="33"/>
  <c r="E943" i="33"/>
  <c r="E941" i="33"/>
  <c r="E940" i="33"/>
  <c r="E939" i="33"/>
  <c r="E935" i="33"/>
  <c r="E933" i="33"/>
  <c r="E932" i="33"/>
  <c r="E930" i="33"/>
  <c r="E929" i="33"/>
  <c r="E925" i="33"/>
  <c r="E924" i="33"/>
  <c r="E923" i="33"/>
  <c r="E921" i="33"/>
  <c r="E920" i="33"/>
  <c r="E919" i="33"/>
  <c r="E918" i="33"/>
  <c r="E917" i="33"/>
  <c r="E916" i="33"/>
  <c r="E908" i="33"/>
  <c r="E906" i="33"/>
  <c r="E905" i="33"/>
  <c r="E901" i="33"/>
  <c r="E895" i="33"/>
  <c r="E893" i="33"/>
  <c r="E892" i="33"/>
  <c r="E891" i="33"/>
  <c r="E882" i="33"/>
  <c r="E871" i="33"/>
  <c r="E870" i="33"/>
  <c r="E863" i="33"/>
  <c r="E862" i="33"/>
  <c r="E861" i="33"/>
  <c r="E860" i="33"/>
  <c r="E839" i="33"/>
  <c r="E838" i="33"/>
  <c r="E837" i="33"/>
  <c r="E831" i="33"/>
  <c r="E826" i="33"/>
  <c r="E819" i="33"/>
  <c r="E818" i="33"/>
  <c r="E817" i="33"/>
  <c r="E815" i="33"/>
  <c r="E814" i="33"/>
  <c r="E813" i="33"/>
  <c r="E812" i="33"/>
  <c r="E811" i="33"/>
  <c r="E810" i="33"/>
  <c r="E809" i="33"/>
  <c r="E808" i="33"/>
  <c r="E807" i="33"/>
  <c r="E806" i="33"/>
  <c r="E804" i="33"/>
  <c r="E803" i="33"/>
  <c r="E802" i="33"/>
  <c r="E801" i="33"/>
  <c r="E800" i="33"/>
  <c r="E799" i="33"/>
  <c r="E798" i="33"/>
  <c r="E792" i="33"/>
  <c r="E790" i="33"/>
  <c r="E789" i="33"/>
  <c r="E788" i="33"/>
  <c r="E787" i="33"/>
  <c r="E786" i="33"/>
  <c r="E784" i="33"/>
  <c r="E783" i="33"/>
  <c r="E782" i="33"/>
  <c r="E781" i="33"/>
  <c r="E780" i="33"/>
  <c r="E779" i="33"/>
  <c r="E778" i="33"/>
  <c r="E777" i="33"/>
  <c r="E776" i="33"/>
  <c r="E775" i="33"/>
  <c r="E774" i="33"/>
  <c r="E773" i="33"/>
  <c r="E772" i="33"/>
  <c r="E771" i="33"/>
  <c r="E765" i="33"/>
  <c r="E764" i="33"/>
  <c r="E763" i="33"/>
  <c r="E761" i="33"/>
  <c r="E738" i="33"/>
  <c r="E737" i="33"/>
  <c r="E736" i="33"/>
  <c r="E732" i="33"/>
  <c r="E731" i="33"/>
  <c r="E730" i="33"/>
  <c r="E727" i="33"/>
  <c r="E726" i="33"/>
  <c r="E725" i="33"/>
  <c r="E724" i="33"/>
  <c r="E723" i="33"/>
  <c r="E722" i="33"/>
  <c r="E721" i="33"/>
  <c r="E720" i="33"/>
  <c r="E718" i="33"/>
  <c r="E707" i="33"/>
  <c r="E704" i="33"/>
  <c r="E701" i="33"/>
  <c r="E700" i="33"/>
  <c r="E699" i="33"/>
  <c r="E697" i="33"/>
  <c r="E692" i="33"/>
  <c r="E691" i="33"/>
  <c r="E690" i="33"/>
  <c r="E689" i="33"/>
  <c r="E686" i="33"/>
  <c r="E684" i="33"/>
  <c r="E682" i="33"/>
  <c r="E681" i="33"/>
  <c r="E680" i="33"/>
  <c r="E679" i="33"/>
  <c r="E664" i="33"/>
  <c r="E663" i="33"/>
  <c r="E662" i="33"/>
  <c r="E657" i="33"/>
  <c r="E653" i="33"/>
  <c r="E652" i="33"/>
  <c r="E651" i="33"/>
  <c r="E650" i="33"/>
  <c r="E649" i="33"/>
  <c r="E648" i="33"/>
  <c r="E647" i="33"/>
  <c r="E644" i="33"/>
  <c r="E643" i="33"/>
  <c r="E641" i="33"/>
  <c r="E640" i="33"/>
  <c r="E639" i="33"/>
  <c r="E638" i="33"/>
  <c r="E637" i="33"/>
  <c r="E634" i="33"/>
  <c r="E632" i="33"/>
  <c r="E631" i="33"/>
  <c r="E628" i="33"/>
  <c r="E627" i="33"/>
  <c r="E623" i="33"/>
  <c r="E618" i="33"/>
  <c r="E615" i="33"/>
  <c r="E614" i="33"/>
  <c r="E613" i="33"/>
  <c r="E610" i="33"/>
  <c r="E605" i="33"/>
  <c r="E599" i="33"/>
  <c r="E598" i="33"/>
  <c r="E591" i="33"/>
  <c r="E590" i="33"/>
  <c r="E589" i="33"/>
  <c r="E588" i="33"/>
  <c r="E587" i="33"/>
  <c r="E586" i="33"/>
  <c r="E585" i="33"/>
  <c r="E582" i="33"/>
  <c r="E581" i="33"/>
  <c r="E580" i="33"/>
  <c r="E577" i="33"/>
  <c r="E569" i="33"/>
  <c r="E568" i="33"/>
  <c r="E562" i="33"/>
  <c r="E558" i="33"/>
  <c r="E556" i="33"/>
  <c r="E555" i="33"/>
  <c r="E554" i="33"/>
  <c r="E553" i="33"/>
  <c r="E547" i="33"/>
  <c r="E546" i="33"/>
  <c r="E545" i="33"/>
  <c r="E527" i="33"/>
  <c r="E524" i="33"/>
  <c r="E522" i="33"/>
  <c r="E520" i="33"/>
  <c r="E519" i="33"/>
  <c r="E518" i="33"/>
  <c r="E517" i="33"/>
  <c r="E510" i="33"/>
  <c r="E507" i="33"/>
  <c r="E503" i="33"/>
  <c r="E500" i="33"/>
  <c r="E499" i="33"/>
  <c r="E498" i="33"/>
  <c r="E487" i="33"/>
  <c r="E483" i="33"/>
  <c r="E476" i="33"/>
  <c r="E473" i="33"/>
  <c r="E469" i="33"/>
  <c r="E464" i="33"/>
  <c r="E457" i="33"/>
  <c r="E451" i="33"/>
  <c r="E443" i="33"/>
  <c r="E442" i="33"/>
  <c r="E441" i="33"/>
  <c r="E436" i="33"/>
  <c r="E435" i="33"/>
  <c r="E433" i="33"/>
  <c r="E432" i="33"/>
  <c r="E431" i="33"/>
  <c r="E426" i="33"/>
  <c r="E417" i="33"/>
  <c r="E416" i="33"/>
  <c r="E415" i="33"/>
  <c r="E414" i="33"/>
  <c r="E413" i="33"/>
  <c r="E411" i="33"/>
  <c r="E410" i="33"/>
  <c r="E405" i="33"/>
  <c r="E404" i="33"/>
  <c r="E401" i="33"/>
  <c r="E400" i="33"/>
  <c r="E399" i="33"/>
  <c r="E397" i="33"/>
  <c r="E396" i="33"/>
  <c r="E393" i="33"/>
  <c r="E392" i="33"/>
  <c r="E391" i="33"/>
  <c r="E389" i="33"/>
  <c r="E383" i="33"/>
  <c r="E380" i="33"/>
  <c r="E379" i="33"/>
  <c r="E370" i="33"/>
  <c r="E361" i="33"/>
  <c r="E360" i="33"/>
  <c r="E359" i="33"/>
  <c r="E358" i="33"/>
  <c r="E357" i="33"/>
  <c r="E356" i="33"/>
  <c r="E355" i="33"/>
  <c r="E353" i="33"/>
  <c r="E352" i="33"/>
  <c r="E351" i="33"/>
  <c r="E350" i="33"/>
  <c r="E346" i="33"/>
  <c r="E341" i="33"/>
  <c r="E340" i="33"/>
  <c r="E336" i="33"/>
  <c r="E331" i="33"/>
  <c r="E330" i="33"/>
  <c r="E323" i="33"/>
  <c r="E321" i="33"/>
  <c r="E315" i="33"/>
  <c r="E314" i="33"/>
  <c r="E306" i="33"/>
  <c r="E291" i="33"/>
  <c r="E290" i="33"/>
  <c r="E280" i="33"/>
  <c r="E268" i="33"/>
  <c r="E266" i="33"/>
  <c r="E265" i="33"/>
  <c r="E264" i="33"/>
  <c r="E262" i="33"/>
  <c r="E259" i="33"/>
  <c r="E258" i="33"/>
  <c r="E257" i="33"/>
  <c r="E256" i="33"/>
  <c r="E255" i="33"/>
  <c r="E252" i="33"/>
  <c r="E251" i="33"/>
  <c r="E241" i="33"/>
  <c r="E229" i="33"/>
  <c r="E226" i="33"/>
  <c r="E221" i="33"/>
  <c r="E217" i="33"/>
  <c r="E216" i="33"/>
  <c r="E215" i="33"/>
  <c r="E214" i="33"/>
  <c r="E213" i="33"/>
  <c r="E212" i="33"/>
  <c r="E207" i="33"/>
  <c r="E202" i="33"/>
  <c r="E201" i="33"/>
  <c r="E199" i="33"/>
  <c r="E194" i="33"/>
  <c r="E192" i="33"/>
  <c r="E185" i="33"/>
  <c r="E180" i="33"/>
  <c r="E174" i="33"/>
  <c r="E172" i="33"/>
  <c r="E171" i="33"/>
  <c r="E168" i="33"/>
  <c r="E166" i="33"/>
  <c r="E165" i="33"/>
  <c r="E162" i="33"/>
  <c r="E159" i="33"/>
  <c r="E157" i="33"/>
  <c r="E150" i="33"/>
  <c r="E146" i="33"/>
  <c r="E145" i="33"/>
  <c r="E144" i="33"/>
  <c r="E143" i="33"/>
  <c r="E142" i="33"/>
  <c r="E139" i="33"/>
  <c r="E138" i="33"/>
  <c r="E136" i="33"/>
  <c r="E134" i="33"/>
  <c r="E131" i="33"/>
  <c r="E130" i="33"/>
  <c r="E129" i="33"/>
  <c r="E128" i="33"/>
  <c r="E126" i="33"/>
  <c r="E121" i="33"/>
  <c r="E120" i="33"/>
  <c r="E117" i="33"/>
  <c r="E111" i="33"/>
  <c r="E110" i="33"/>
  <c r="E109" i="33"/>
  <c r="E108" i="33"/>
  <c r="E107" i="33"/>
  <c r="E103" i="33"/>
  <c r="E102" i="33"/>
  <c r="E101" i="33"/>
  <c r="E100" i="33"/>
  <c r="E99" i="33"/>
  <c r="E98" i="33"/>
  <c r="E97" i="33"/>
  <c r="E95" i="33"/>
  <c r="E94" i="33"/>
  <c r="E93" i="33"/>
  <c r="E89" i="33"/>
  <c r="E85" i="33"/>
  <c r="E82" i="33"/>
  <c r="E80" i="33"/>
  <c r="E79" i="33"/>
  <c r="E78" i="33"/>
  <c r="E77" i="33"/>
  <c r="E75" i="33"/>
  <c r="E74" i="33"/>
  <c r="E73" i="33"/>
  <c r="E72" i="33"/>
  <c r="E54" i="33"/>
  <c r="E53" i="33"/>
  <c r="E52" i="33"/>
  <c r="E32" i="33"/>
  <c r="E21" i="33"/>
  <c r="E12" i="33"/>
  <c r="E9" i="33"/>
  <c r="E33" i="29"/>
  <c r="D11" i="111" l="1"/>
  <c r="B17" i="111"/>
  <c r="E253" i="57"/>
  <c r="C239" i="57"/>
  <c r="E239" i="57" s="1"/>
  <c r="D43" i="57"/>
  <c r="D261" i="57" s="1"/>
  <c r="D271" i="57" s="1"/>
  <c r="C98" i="57"/>
  <c r="E98" i="57" s="1"/>
  <c r="D20" i="57"/>
  <c r="D32" i="57"/>
  <c r="E11" i="57"/>
  <c r="C4" i="57"/>
  <c r="E4" i="57" s="1"/>
  <c r="E98" i="55"/>
  <c r="C261" i="55"/>
  <c r="D269" i="55"/>
  <c r="E262" i="55"/>
  <c r="C24" i="110"/>
  <c r="E76" i="57"/>
  <c r="E952" i="33"/>
  <c r="E847" i="33"/>
  <c r="E579" i="33"/>
  <c r="E540" i="33"/>
  <c r="E398" i="33"/>
  <c r="E785" i="33"/>
  <c r="E743" i="33"/>
  <c r="E367" i="33"/>
  <c r="E117" i="55"/>
  <c r="E29" i="57"/>
  <c r="E38" i="57"/>
  <c r="E57" i="57"/>
  <c r="E68" i="57"/>
  <c r="E147" i="57"/>
  <c r="E254" i="33"/>
  <c r="E253" i="33"/>
  <c r="E147" i="55"/>
  <c r="C33" i="57"/>
  <c r="C32" i="57" s="1"/>
  <c r="E32" i="57" s="1"/>
  <c r="E630" i="33"/>
  <c r="E642" i="33"/>
  <c r="E791" i="33"/>
  <c r="E30" i="28"/>
  <c r="C39" i="28"/>
  <c r="E636" i="33"/>
  <c r="E163" i="55"/>
  <c r="E25" i="57"/>
  <c r="E34" i="57"/>
  <c r="E89" i="57"/>
  <c r="E104" i="57"/>
  <c r="E123" i="57"/>
  <c r="E166" i="57"/>
  <c r="D17" i="111" l="1"/>
  <c r="B22" i="111"/>
  <c r="D22" i="111" s="1"/>
  <c r="C261" i="57"/>
  <c r="E43" i="57"/>
  <c r="C269" i="55"/>
  <c r="E269" i="55" s="1"/>
  <c r="E261" i="55"/>
  <c r="E33" i="57"/>
  <c r="E39" i="28"/>
  <c r="C271" i="57" l="1"/>
  <c r="E271" i="57" s="1"/>
  <c r="E261" i="57"/>
</calcChain>
</file>

<file path=xl/sharedStrings.xml><?xml version="1.0" encoding="utf-8"?>
<sst xmlns="http://schemas.openxmlformats.org/spreadsheetml/2006/main" count="4990" uniqueCount="3449">
  <si>
    <t>单位：万元</t>
  </si>
  <si>
    <t>科目编码</t>
  </si>
  <si>
    <t>项目</t>
  </si>
  <si>
    <t>2020年执行数</t>
  </si>
  <si>
    <t>2021年预算数</t>
  </si>
  <si>
    <t>预算数比上年执行数增长%</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</si>
  <si>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</si>
  <si>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</si>
  <si>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</si>
  <si>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</si>
  <si>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</si>
  <si>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</si>
  <si>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</si>
  <si>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</si>
  <si>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</si>
  <si>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</si>
  <si>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</si>
  <si>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</si>
  <si>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</si>
  <si>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</si>
  <si>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</si>
  <si>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</si>
  <si>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</si>
  <si>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</si>
  <si>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</si>
  <si>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</si>
  <si>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</si>
  <si>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</si>
  <si>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</si>
  <si>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</si>
  <si>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</si>
  <si>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</si>
  <si>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</si>
  <si>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</si>
  <si>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</si>
  <si>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</si>
  <si>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</si>
  <si>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</si>
  <si>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</si>
  <si>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</si>
  <si>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</si>
  <si>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</si>
  <si>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</si>
  <si>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</si>
  <si>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</si>
  <si>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</si>
  <si>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</si>
  <si>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</si>
  <si>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</si>
  <si>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</si>
  <si>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</si>
  <si>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</si>
  <si>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</si>
  <si>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</si>
  <si>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</si>
  <si>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</si>
  <si>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</si>
  <si>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</si>
  <si>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</si>
  <si>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</si>
  <si>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</si>
  <si>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</si>
  <si>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</si>
  <si>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动用预算稳定调节基金</t>
  </si>
  <si>
    <t>各项收入合计</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</si>
  <si>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</si>
  <si>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</si>
  <si>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</si>
  <si>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</si>
  <si>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</si>
  <si>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</si>
  <si>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</si>
  <si>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</si>
  <si>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</si>
  <si>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</si>
  <si>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</si>
  <si>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</si>
  <si>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</si>
  <si>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</si>
  <si>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</si>
  <si>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</si>
  <si>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</si>
  <si>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</si>
  <si>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</si>
  <si>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</si>
  <si>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</si>
  <si>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</si>
  <si>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</si>
  <si>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</si>
  <si>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</si>
  <si>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</si>
  <si>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</si>
  <si>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</si>
  <si>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</si>
  <si>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</si>
  <si>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</si>
  <si>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</si>
  <si>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</si>
  <si>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</si>
  <si>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</si>
  <si>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</si>
  <si>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</si>
  <si>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</si>
  <si>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</si>
  <si>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</si>
  <si>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</si>
  <si>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</si>
  <si>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</si>
  <si>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</si>
  <si>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</si>
  <si>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</si>
  <si>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</si>
  <si>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</si>
  <si>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</si>
  <si>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</si>
  <si>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</si>
  <si>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</si>
  <si>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</si>
  <si>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</si>
  <si>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</si>
  <si>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</si>
  <si>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</si>
  <si>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</si>
  <si>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2020年预算数</t>
  </si>
  <si>
    <t>比上年预算数增长%</t>
  </si>
  <si>
    <r>
      <rPr>
        <sz val="14"/>
        <rFont val="宋体"/>
        <family val="3"/>
        <charset val="134"/>
      </rPr>
      <t>10199</t>
    </r>
  </si>
  <si>
    <t xml:space="preserve">   上解收入</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</si>
  <si>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</si>
  <si>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</si>
  <si>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</si>
  <si>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</si>
  <si>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</si>
  <si>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</si>
  <si>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</si>
  <si>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</si>
  <si>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</si>
  <si>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</si>
  <si>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</si>
  <si>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</si>
  <si>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</si>
  <si>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</si>
  <si>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</si>
  <si>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</si>
  <si>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</si>
  <si>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</si>
  <si>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</si>
  <si>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</si>
  <si>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</si>
  <si>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</si>
  <si>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</si>
  <si>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</si>
  <si>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</si>
  <si>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</si>
  <si>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</si>
  <si>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</si>
  <si>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</si>
  <si>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</si>
  <si>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</si>
  <si>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</si>
  <si>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</si>
  <si>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</si>
  <si>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</si>
  <si>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</si>
  <si>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</si>
  <si>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</si>
  <si>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</si>
  <si>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</si>
  <si>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</si>
  <si>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</si>
  <si>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</si>
  <si>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</si>
  <si>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</si>
  <si>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</si>
  <si>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</si>
  <si>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</si>
  <si>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</si>
  <si>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</si>
  <si>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</si>
  <si>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</si>
  <si>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</si>
  <si>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</si>
  <si>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</si>
  <si>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</si>
  <si>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</si>
  <si>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</si>
  <si>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</si>
  <si>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</si>
  <si>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</si>
  <si>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</si>
  <si>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</si>
  <si>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</si>
  <si>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</si>
  <si>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</si>
  <si>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</si>
  <si>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</si>
  <si>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</si>
  <si>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</si>
  <si>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</si>
  <si>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</si>
  <si>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</si>
  <si>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</si>
  <si>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</si>
  <si>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</si>
  <si>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</si>
  <si>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</si>
  <si>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</si>
  <si>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</si>
  <si>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</si>
  <si>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</si>
  <si>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</si>
  <si>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</si>
  <si>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</si>
  <si>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</si>
  <si>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</si>
  <si>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</si>
  <si>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</si>
  <si>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</si>
  <si>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</si>
  <si>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</si>
  <si>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</si>
  <si>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</si>
  <si>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</si>
  <si>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</si>
  <si>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</si>
  <si>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</si>
  <si>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</si>
  <si>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</si>
  <si>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</si>
  <si>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</si>
  <si>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</si>
  <si>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</si>
  <si>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</si>
  <si>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</si>
  <si>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</si>
  <si>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</si>
  <si>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</si>
  <si>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</si>
  <si>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</si>
  <si>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</si>
  <si>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</si>
  <si>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</si>
  <si>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</si>
  <si>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2010704</t>
  </si>
  <si>
    <t xml:space="preserve">     税务办案</t>
  </si>
  <si>
    <t>2010705</t>
  </si>
  <si>
    <t xml:space="preserve">     发票管理及税务登记</t>
  </si>
  <si>
    <t>2010706</t>
  </si>
  <si>
    <t xml:space="preserve">     代扣代收代征税款手续费</t>
  </si>
  <si>
    <t>2010707</t>
  </si>
  <si>
    <t xml:space="preserve">     税务宣传</t>
  </si>
  <si>
    <t>2010708</t>
  </si>
  <si>
    <t xml:space="preserve">     协税护税</t>
  </si>
  <si>
    <t>2010709</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</si>
  <si>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</si>
  <si>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</si>
  <si>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</si>
  <si>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</si>
  <si>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</si>
  <si>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</si>
  <si>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</si>
  <si>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</si>
  <si>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</si>
  <si>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</si>
  <si>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</si>
  <si>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</si>
  <si>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</si>
  <si>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</si>
  <si>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</si>
  <si>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</si>
  <si>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</si>
  <si>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</si>
  <si>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</si>
  <si>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</si>
  <si>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</si>
  <si>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</si>
  <si>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</si>
  <si>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</si>
  <si>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</si>
  <si>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</si>
  <si>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</si>
  <si>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</si>
  <si>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</si>
  <si>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</si>
  <si>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</si>
  <si>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</si>
  <si>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</si>
  <si>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</si>
  <si>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</si>
  <si>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</si>
  <si>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</si>
  <si>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</si>
  <si>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20110</t>
  </si>
  <si>
    <t xml:space="preserve">   人力资源事务</t>
  </si>
  <si>
    <t>2011001</t>
  </si>
  <si>
    <t>2011002</t>
  </si>
  <si>
    <t>2011003</t>
  </si>
  <si>
    <t>2011004</t>
  </si>
  <si>
    <t xml:space="preserve">     政府特殊津贴</t>
  </si>
  <si>
    <t>2011005</t>
  </si>
  <si>
    <t xml:space="preserve">     资助留学回国人员</t>
  </si>
  <si>
    <t>2011007</t>
  </si>
  <si>
    <t xml:space="preserve">     博士后日常经费</t>
  </si>
  <si>
    <t>2011008</t>
  </si>
  <si>
    <t xml:space="preserve">     引进人才费用</t>
  </si>
  <si>
    <t>2011050</t>
  </si>
  <si>
    <t>2011099</t>
  </si>
  <si>
    <t xml:space="preserve">     其他人力资源事务支出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</si>
  <si>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</si>
  <si>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</si>
  <si>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</si>
  <si>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</si>
  <si>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</si>
  <si>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</si>
  <si>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</si>
  <si>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</si>
  <si>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</si>
  <si>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</si>
  <si>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</si>
  <si>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</si>
  <si>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</si>
  <si>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</si>
  <si>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</si>
  <si>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</si>
  <si>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</si>
  <si>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</si>
  <si>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</si>
  <si>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</si>
  <si>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</si>
  <si>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</si>
  <si>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</si>
  <si>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</si>
  <si>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</si>
  <si>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</si>
  <si>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</si>
  <si>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</si>
  <si>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</si>
  <si>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</si>
  <si>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</si>
  <si>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</si>
  <si>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</si>
  <si>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</si>
  <si>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</si>
  <si>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</si>
  <si>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</si>
  <si>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</si>
  <si>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</si>
  <si>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</si>
  <si>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产权战略与规划</t>
  </si>
  <si>
    <t>2011406</t>
  </si>
  <si>
    <t xml:space="preserve">     专利试点和产业化推进</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</si>
  <si>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</si>
  <si>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</si>
  <si>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</si>
  <si>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</si>
  <si>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</si>
  <si>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</si>
  <si>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</si>
  <si>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</si>
  <si>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</si>
  <si>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</si>
  <si>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</si>
  <si>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</si>
  <si>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</si>
  <si>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</si>
  <si>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</si>
  <si>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</si>
  <si>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</si>
  <si>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</si>
  <si>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</si>
  <si>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</si>
  <si>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</si>
  <si>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</si>
  <si>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</si>
  <si>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</si>
  <si>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</si>
  <si>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</si>
  <si>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</si>
  <si>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</si>
  <si>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</si>
  <si>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</si>
  <si>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</si>
  <si>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</si>
  <si>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</si>
  <si>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</si>
  <si>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</si>
  <si>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</si>
  <si>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</si>
  <si>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</si>
  <si>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</si>
  <si>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</si>
  <si>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</si>
  <si>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</si>
  <si>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</si>
  <si>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</si>
  <si>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</si>
  <si>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</si>
  <si>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</si>
  <si>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</si>
  <si>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</si>
  <si>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</si>
  <si>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</si>
  <si>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</si>
  <si>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</si>
  <si>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</si>
  <si>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</si>
  <si>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</si>
  <si>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</si>
  <si>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</si>
  <si>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</si>
  <si>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</si>
  <si>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</si>
  <si>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</si>
  <si>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</si>
  <si>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</si>
  <si>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</si>
  <si>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</si>
  <si>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</si>
  <si>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</si>
  <si>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</si>
  <si>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</si>
  <si>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</si>
  <si>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</si>
  <si>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</si>
  <si>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</si>
  <si>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</si>
  <si>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</si>
  <si>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</si>
  <si>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</si>
  <si>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</si>
  <si>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</si>
  <si>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</si>
  <si>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</si>
  <si>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</si>
  <si>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</si>
  <si>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</si>
  <si>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</si>
  <si>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</si>
  <si>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</si>
  <si>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</si>
  <si>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</si>
  <si>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</si>
  <si>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</si>
  <si>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</si>
  <si>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</si>
  <si>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</si>
  <si>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</si>
  <si>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</si>
  <si>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</si>
  <si>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</si>
  <si>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</si>
  <si>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</si>
  <si>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</si>
  <si>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</si>
  <si>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</si>
  <si>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</si>
  <si>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</si>
  <si>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</si>
  <si>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</si>
  <si>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</si>
  <si>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</si>
  <si>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</si>
  <si>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</si>
  <si>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</si>
  <si>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</si>
  <si>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</si>
  <si>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</si>
  <si>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</si>
  <si>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</si>
  <si>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</si>
  <si>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</si>
  <si>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</si>
  <si>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</si>
  <si>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</si>
  <si>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</si>
  <si>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</si>
  <si>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</si>
  <si>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</si>
  <si>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</si>
  <si>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</si>
  <si>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</si>
  <si>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</si>
  <si>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</si>
  <si>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</si>
  <si>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</si>
  <si>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市场主体管理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</si>
  <si>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</si>
  <si>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</si>
  <si>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</si>
  <si>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</si>
  <si>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</si>
  <si>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</si>
  <si>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</si>
  <si>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</si>
  <si>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</si>
  <si>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</si>
  <si>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</si>
  <si>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</si>
  <si>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</si>
  <si>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</si>
  <si>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</si>
  <si>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</si>
  <si>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</si>
  <si>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</si>
  <si>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20199</t>
  </si>
  <si>
    <t xml:space="preserve">   其他一般公共服务支出</t>
  </si>
  <si>
    <t>2019901</t>
  </si>
  <si>
    <t xml:space="preserve">     国家赔偿费用支出</t>
  </si>
  <si>
    <t>2019999</t>
  </si>
  <si>
    <t xml:space="preserve">     其他一般公共服务支出</t>
  </si>
  <si>
    <t>201A</t>
  </si>
  <si>
    <t>省对下专项转移支付补助</t>
  </si>
  <si>
    <t>20205</t>
  </si>
  <si>
    <t xml:space="preserve">   对外合作与交流</t>
  </si>
  <si>
    <t>20299</t>
  </si>
  <si>
    <t xml:space="preserve">   其他外交支出</t>
  </si>
  <si>
    <t>20301</t>
  </si>
  <si>
    <t xml:space="preserve">   现役部队</t>
  </si>
  <si>
    <t>2030101</t>
  </si>
  <si>
    <t xml:space="preserve">     现役部队</t>
  </si>
  <si>
    <t>20304</t>
  </si>
  <si>
    <t xml:space="preserve">   国防科研事业</t>
  </si>
  <si>
    <t>2030401</t>
  </si>
  <si>
    <t xml:space="preserve">     国防科研事业</t>
  </si>
  <si>
    <t>20305</t>
  </si>
  <si>
    <t xml:space="preserve">   专项工程</t>
  </si>
  <si>
    <t>2030501</t>
  </si>
  <si>
    <t xml:space="preserve">     专项工程</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</si>
  <si>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</si>
  <si>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</si>
  <si>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</si>
  <si>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</si>
  <si>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</si>
  <si>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</si>
  <si>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</si>
  <si>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</si>
  <si>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</si>
  <si>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</si>
  <si>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2030605</t>
  </si>
  <si>
    <t xml:space="preserve">     国防教育</t>
  </si>
  <si>
    <t>2030606</t>
  </si>
  <si>
    <t xml:space="preserve">     预备役部队</t>
  </si>
  <si>
    <t>2030607</t>
  </si>
  <si>
    <t xml:space="preserve">     民兵</t>
  </si>
  <si>
    <t>2030608</t>
  </si>
  <si>
    <t xml:space="preserve">     边海防</t>
  </si>
  <si>
    <t>2030699</t>
  </si>
  <si>
    <t xml:space="preserve">     其他国防动员支出</t>
  </si>
  <si>
    <t>20399</t>
  </si>
  <si>
    <t xml:space="preserve">   其他国防支出</t>
  </si>
  <si>
    <t>2039999</t>
  </si>
  <si>
    <t xml:space="preserve">     其他国防支出</t>
  </si>
  <si>
    <t>203A</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</si>
  <si>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</si>
  <si>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</si>
  <si>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</si>
  <si>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</si>
  <si>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</si>
  <si>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</si>
  <si>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</si>
  <si>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</si>
  <si>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</si>
  <si>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</si>
  <si>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</si>
  <si>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</si>
  <si>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</si>
  <si>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</si>
  <si>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</si>
  <si>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</si>
  <si>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</si>
  <si>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</si>
  <si>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</si>
  <si>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</si>
  <si>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</si>
  <si>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</si>
  <si>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</si>
  <si>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</si>
  <si>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</si>
  <si>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</si>
  <si>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</si>
  <si>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</si>
  <si>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</si>
  <si>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</si>
  <si>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</si>
  <si>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</si>
  <si>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</si>
  <si>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</si>
  <si>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</si>
  <si>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</si>
  <si>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</si>
  <si>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</si>
  <si>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</si>
  <si>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</si>
  <si>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</si>
  <si>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检察监督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</si>
  <si>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</si>
  <si>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</si>
  <si>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</si>
  <si>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</si>
  <si>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</si>
  <si>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</si>
  <si>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</si>
  <si>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</si>
  <si>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</si>
  <si>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</si>
  <si>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</si>
  <si>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</si>
  <si>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</si>
  <si>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</si>
  <si>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</si>
  <si>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</si>
  <si>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</si>
  <si>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</si>
  <si>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</si>
  <si>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</si>
  <si>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</si>
  <si>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</si>
  <si>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</si>
  <si>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</si>
  <si>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</si>
  <si>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</si>
  <si>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</si>
  <si>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</si>
  <si>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</si>
  <si>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</si>
  <si>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</si>
  <si>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</si>
  <si>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2040609</t>
  </si>
  <si>
    <t xml:space="preserve">     仲裁</t>
  </si>
  <si>
    <t>2040610</t>
  </si>
  <si>
    <t xml:space="preserve">     社区矫正</t>
  </si>
  <si>
    <t>2040611</t>
  </si>
  <si>
    <t xml:space="preserve">     司法鉴定</t>
  </si>
  <si>
    <t>2040612</t>
  </si>
  <si>
    <t xml:space="preserve">     法制建设</t>
  </si>
  <si>
    <t>2040613</t>
  </si>
  <si>
    <t>2040650</t>
  </si>
  <si>
    <t>2040699</t>
  </si>
  <si>
    <t xml:space="preserve">     其他司法支出</t>
  </si>
  <si>
    <t>20407</t>
  </si>
  <si>
    <t xml:space="preserve">   监狱</t>
  </si>
  <si>
    <t>2040701</t>
  </si>
  <si>
    <t>2040702</t>
  </si>
  <si>
    <t>2040703</t>
  </si>
  <si>
    <t>2040704</t>
  </si>
  <si>
    <t xml:space="preserve">     犯人生活</t>
  </si>
  <si>
    <t>2040705</t>
  </si>
  <si>
    <t xml:space="preserve">     犯人改造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</si>
  <si>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</si>
  <si>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</si>
  <si>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</si>
  <si>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</si>
  <si>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</si>
  <si>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</si>
  <si>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</si>
  <si>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</si>
  <si>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</si>
  <si>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</si>
  <si>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</si>
  <si>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</si>
  <si>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</si>
  <si>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</si>
  <si>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</si>
  <si>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</si>
  <si>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</si>
  <si>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</si>
  <si>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</si>
  <si>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</si>
  <si>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</si>
  <si>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</si>
  <si>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</si>
  <si>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</si>
  <si>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</si>
  <si>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</si>
  <si>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</si>
  <si>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</si>
  <si>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</si>
  <si>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</si>
  <si>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</si>
  <si>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</si>
  <si>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</si>
  <si>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</si>
  <si>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</si>
  <si>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</si>
  <si>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</si>
  <si>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</si>
  <si>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</si>
  <si>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</si>
  <si>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</si>
  <si>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</si>
  <si>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</si>
  <si>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</si>
  <si>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 xml:space="preserve">     国家司法救助支出</t>
  </si>
  <si>
    <t>2049999</t>
  </si>
  <si>
    <t xml:space="preserve">     其他公共安全支出</t>
  </si>
  <si>
    <t>204A</t>
  </si>
  <si>
    <t>204B</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</si>
  <si>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</si>
  <si>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</si>
  <si>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</si>
  <si>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</si>
  <si>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</si>
  <si>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</si>
  <si>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</si>
  <si>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</si>
  <si>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</si>
  <si>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</si>
  <si>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</si>
  <si>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</si>
  <si>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</si>
  <si>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</si>
  <si>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</si>
  <si>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</si>
  <si>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</si>
  <si>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</si>
  <si>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</si>
  <si>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2050206</t>
  </si>
  <si>
    <t xml:space="preserve">     化解农村义务教育债务支出</t>
  </si>
  <si>
    <t>2050207</t>
  </si>
  <si>
    <t xml:space="preserve">     化解普通高中债务支出</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</si>
  <si>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</si>
  <si>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</si>
  <si>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</si>
  <si>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</si>
  <si>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</si>
  <si>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</si>
  <si>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</si>
  <si>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</si>
  <si>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</si>
  <si>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</si>
  <si>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</si>
  <si>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</si>
  <si>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</si>
  <si>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</si>
  <si>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</si>
  <si>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</si>
  <si>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</si>
  <si>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</si>
  <si>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</si>
  <si>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</si>
  <si>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</si>
  <si>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</si>
  <si>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</si>
  <si>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</si>
  <si>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</si>
  <si>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</si>
  <si>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</si>
  <si>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</si>
  <si>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</si>
  <si>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</si>
  <si>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</si>
  <si>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</si>
  <si>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</si>
  <si>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</si>
  <si>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</si>
  <si>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</si>
  <si>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</si>
  <si>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</si>
  <si>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</si>
  <si>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</si>
  <si>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</si>
  <si>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</si>
  <si>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</si>
  <si>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</si>
  <si>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</si>
  <si>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</si>
  <si>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</si>
  <si>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</si>
  <si>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</si>
  <si>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</si>
  <si>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</si>
  <si>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</si>
  <si>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</si>
  <si>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</si>
  <si>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</si>
  <si>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</si>
  <si>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</si>
  <si>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</si>
  <si>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</si>
  <si>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</si>
  <si>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</si>
  <si>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</si>
  <si>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</si>
  <si>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</si>
  <si>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</si>
  <si>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</si>
  <si>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</si>
  <si>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</si>
  <si>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</si>
  <si>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</si>
  <si>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</si>
  <si>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</si>
  <si>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</si>
  <si>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</si>
  <si>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</si>
  <si>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</si>
  <si>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</si>
  <si>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</si>
  <si>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 xml:space="preserve">      其他教育支出</t>
  </si>
  <si>
    <t>205A</t>
  </si>
  <si>
    <t>205B</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</si>
  <si>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</si>
  <si>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</si>
  <si>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</si>
  <si>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</si>
  <si>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</si>
  <si>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</si>
  <si>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</si>
  <si>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</si>
  <si>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</si>
  <si>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</si>
  <si>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</si>
  <si>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</si>
  <si>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</si>
  <si>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</si>
  <si>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重点实验室及相关设施</t>
  </si>
  <si>
    <t>2060205</t>
  </si>
  <si>
    <t xml:space="preserve">     重大科学工程</t>
  </si>
  <si>
    <t>2060206</t>
  </si>
  <si>
    <t xml:space="preserve">     专项基础科研</t>
  </si>
  <si>
    <t>2060207</t>
  </si>
  <si>
    <t xml:space="preserve">     专项技术基础</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</si>
  <si>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</si>
  <si>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</si>
  <si>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</si>
  <si>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</si>
  <si>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</si>
  <si>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</si>
  <si>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</si>
  <si>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</si>
  <si>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</si>
  <si>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</si>
  <si>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</si>
  <si>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</si>
  <si>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</si>
  <si>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</si>
  <si>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</si>
  <si>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</si>
  <si>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</si>
  <si>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</si>
  <si>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</si>
  <si>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</si>
  <si>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</si>
  <si>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</si>
  <si>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</si>
  <si>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</si>
  <si>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</si>
  <si>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</si>
  <si>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</si>
  <si>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</si>
  <si>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</si>
  <si>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</si>
  <si>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</si>
  <si>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</si>
  <si>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</si>
  <si>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</si>
  <si>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</si>
  <si>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</si>
  <si>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</si>
  <si>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</si>
  <si>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</si>
  <si>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</si>
  <si>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</si>
  <si>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</si>
  <si>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</si>
  <si>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</si>
  <si>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</si>
  <si>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</si>
  <si>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</si>
  <si>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</si>
  <si>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</si>
  <si>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</si>
  <si>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</si>
  <si>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</si>
  <si>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</si>
  <si>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</si>
  <si>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</si>
  <si>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</si>
  <si>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</si>
  <si>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</si>
  <si>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</si>
  <si>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</si>
  <si>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</si>
  <si>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</si>
  <si>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</si>
  <si>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</si>
  <si>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</si>
  <si>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</si>
  <si>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</si>
  <si>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</si>
  <si>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</si>
  <si>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</si>
  <si>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</si>
  <si>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</si>
  <si>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</si>
  <si>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</si>
  <si>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</si>
  <si>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</si>
  <si>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</si>
  <si>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</si>
  <si>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</si>
  <si>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</si>
  <si>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206A</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</si>
  <si>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</si>
  <si>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</si>
  <si>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</si>
  <si>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</si>
  <si>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</si>
  <si>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</si>
  <si>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</si>
  <si>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</si>
  <si>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</si>
  <si>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</si>
  <si>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</si>
  <si>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</si>
  <si>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</si>
  <si>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</si>
  <si>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</si>
  <si>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</si>
  <si>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</si>
  <si>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</si>
  <si>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</si>
  <si>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</si>
  <si>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</si>
  <si>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</si>
  <si>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</si>
  <si>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</si>
  <si>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</si>
  <si>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</si>
  <si>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</si>
  <si>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</si>
  <si>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</si>
  <si>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</si>
  <si>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</si>
  <si>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</si>
  <si>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</si>
  <si>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</si>
  <si>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</si>
  <si>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</si>
  <si>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</si>
  <si>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</si>
  <si>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</si>
  <si>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</si>
  <si>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</si>
  <si>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</si>
  <si>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</si>
  <si>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</si>
  <si>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</si>
  <si>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</si>
  <si>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</si>
  <si>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</si>
  <si>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</si>
  <si>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</si>
  <si>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</si>
  <si>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</si>
  <si>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</si>
  <si>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</si>
  <si>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</si>
  <si>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</si>
  <si>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</si>
  <si>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</si>
  <si>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</si>
  <si>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</si>
  <si>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</si>
  <si>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</si>
  <si>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</si>
  <si>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</si>
  <si>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</si>
  <si>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</si>
  <si>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</si>
  <si>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</si>
  <si>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</si>
  <si>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</si>
  <si>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</si>
  <si>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</si>
  <si>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</si>
  <si>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</si>
  <si>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</si>
  <si>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</si>
  <si>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</si>
  <si>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</si>
  <si>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</si>
  <si>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</si>
  <si>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</si>
  <si>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2070804</t>
  </si>
  <si>
    <t xml:space="preserve">     广播</t>
  </si>
  <si>
    <t>2070805</t>
  </si>
  <si>
    <t xml:space="preserve">     电视</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</si>
  <si>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</si>
  <si>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</si>
  <si>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</si>
  <si>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</si>
  <si>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</si>
  <si>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</si>
  <si>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</si>
  <si>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</si>
  <si>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</si>
  <si>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</si>
  <si>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</si>
  <si>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</si>
  <si>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</si>
  <si>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</si>
  <si>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</si>
  <si>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</si>
  <si>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207A</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</si>
  <si>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</si>
  <si>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</si>
  <si>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</si>
  <si>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</si>
  <si>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</si>
  <si>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</si>
  <si>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</si>
  <si>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</si>
  <si>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</si>
  <si>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</si>
  <si>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</si>
  <si>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</si>
  <si>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</si>
  <si>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</si>
  <si>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</si>
  <si>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</si>
  <si>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</si>
  <si>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</si>
  <si>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</si>
  <si>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</si>
  <si>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</si>
  <si>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</si>
  <si>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</si>
  <si>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</si>
  <si>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</si>
  <si>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</si>
  <si>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</si>
  <si>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</si>
  <si>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</si>
  <si>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</si>
  <si>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</si>
  <si>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</si>
  <si>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</si>
  <si>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</si>
  <si>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</si>
  <si>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</si>
  <si>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</si>
  <si>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</si>
  <si>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</si>
  <si>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</si>
  <si>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</si>
  <si>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</si>
  <si>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</si>
  <si>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</si>
  <si>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</si>
  <si>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</si>
  <si>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</si>
  <si>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</si>
  <si>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</si>
  <si>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</si>
  <si>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</si>
  <si>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</si>
  <si>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</si>
  <si>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</si>
  <si>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</si>
  <si>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</si>
  <si>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</si>
  <si>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</si>
  <si>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</si>
  <si>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</si>
  <si>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</si>
  <si>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</si>
  <si>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</si>
  <si>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</si>
  <si>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</si>
  <si>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</si>
  <si>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</si>
  <si>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</si>
  <si>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</si>
  <si>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</si>
  <si>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</si>
  <si>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</si>
  <si>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</si>
  <si>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</si>
  <si>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</si>
  <si>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</si>
  <si>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</si>
  <si>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</si>
  <si>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</si>
  <si>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</si>
  <si>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</si>
  <si>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</si>
  <si>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</si>
  <si>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</si>
  <si>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</si>
  <si>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</si>
  <si>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</si>
  <si>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</si>
  <si>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</si>
  <si>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</si>
  <si>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</si>
  <si>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</si>
  <si>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</si>
  <si>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</si>
  <si>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</si>
  <si>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</si>
  <si>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</si>
  <si>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</si>
  <si>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</si>
  <si>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</si>
  <si>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</si>
  <si>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</si>
  <si>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</si>
  <si>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</si>
  <si>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</si>
  <si>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</si>
  <si>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</si>
  <si>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</si>
  <si>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</si>
  <si>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</si>
  <si>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</si>
  <si>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</si>
  <si>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</si>
  <si>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</si>
  <si>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</si>
  <si>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</si>
  <si>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</si>
  <si>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</si>
  <si>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</si>
  <si>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</si>
  <si>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</si>
  <si>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</si>
  <si>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</si>
  <si>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</si>
  <si>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</si>
  <si>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</si>
  <si>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</si>
  <si>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</si>
  <si>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</si>
  <si>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</si>
  <si>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</si>
  <si>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</si>
  <si>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</si>
  <si>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</si>
  <si>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</si>
  <si>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</si>
  <si>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</si>
  <si>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</si>
  <si>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</si>
  <si>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</si>
  <si>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</si>
  <si>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</si>
  <si>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</si>
  <si>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</si>
  <si>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</si>
  <si>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</si>
  <si>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</si>
  <si>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</si>
  <si>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</si>
  <si>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</si>
  <si>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</si>
  <si>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</si>
  <si>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</si>
  <si>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</si>
  <si>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</si>
  <si>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</si>
  <si>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</si>
  <si>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</si>
  <si>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</si>
  <si>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</si>
  <si>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</si>
  <si>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</si>
  <si>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</si>
  <si>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</si>
  <si>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</si>
  <si>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</si>
  <si>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</si>
  <si>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</si>
  <si>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</si>
  <si>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</si>
  <si>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</si>
  <si>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</si>
  <si>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</si>
  <si>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</si>
  <si>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</si>
  <si>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</si>
  <si>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</si>
  <si>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</si>
  <si>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</si>
  <si>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</si>
  <si>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</si>
  <si>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</si>
  <si>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</si>
  <si>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</si>
  <si>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</si>
  <si>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</si>
  <si>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</si>
  <si>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</si>
  <si>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</si>
  <si>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</si>
  <si>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</si>
  <si>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</si>
  <si>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</si>
  <si>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</si>
  <si>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</si>
  <si>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</si>
  <si>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</si>
  <si>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</si>
  <si>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</si>
  <si>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</si>
  <si>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</si>
  <si>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</si>
  <si>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</si>
  <si>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</si>
  <si>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</si>
  <si>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</si>
  <si>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</si>
  <si>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</si>
  <si>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</si>
  <si>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</si>
  <si>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部队供应</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</si>
  <si>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</si>
  <si>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</si>
  <si>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</si>
  <si>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</si>
  <si>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</si>
  <si>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</si>
  <si>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</si>
  <si>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</si>
  <si>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</si>
  <si>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</si>
  <si>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</si>
  <si>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 xml:space="preserve">      其他社会保障和就业支出</t>
  </si>
  <si>
    <t>208A</t>
  </si>
  <si>
    <t>208B</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</si>
  <si>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</si>
  <si>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</si>
  <si>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</si>
  <si>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</si>
  <si>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</si>
  <si>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</si>
  <si>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</si>
  <si>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</si>
  <si>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</si>
  <si>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</si>
  <si>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</si>
  <si>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</si>
  <si>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</si>
  <si>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</si>
  <si>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</si>
  <si>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</si>
  <si>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</si>
  <si>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</si>
  <si>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</si>
  <si>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</si>
  <si>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</si>
  <si>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</si>
  <si>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</si>
  <si>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</si>
  <si>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</si>
  <si>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</si>
  <si>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</si>
  <si>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</si>
  <si>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</si>
  <si>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</si>
  <si>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</si>
  <si>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</si>
  <si>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</si>
  <si>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</si>
  <si>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</si>
  <si>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</si>
  <si>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</si>
  <si>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</si>
  <si>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</si>
  <si>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</si>
  <si>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</si>
  <si>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</si>
  <si>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</si>
  <si>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</si>
  <si>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</si>
  <si>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</si>
  <si>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</si>
  <si>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</si>
  <si>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</si>
  <si>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</si>
  <si>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</si>
  <si>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</si>
  <si>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</si>
  <si>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</si>
  <si>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</si>
  <si>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</si>
  <si>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</si>
  <si>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</si>
  <si>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</si>
  <si>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</si>
  <si>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</si>
  <si>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</si>
  <si>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</si>
  <si>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</si>
  <si>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</si>
  <si>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</si>
  <si>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</si>
  <si>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</si>
  <si>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</si>
  <si>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</si>
  <si>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</si>
  <si>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</si>
  <si>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</si>
  <si>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</si>
  <si>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</si>
  <si>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</si>
  <si>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</si>
  <si>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</si>
  <si>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</si>
  <si>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</si>
  <si>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</si>
  <si>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</si>
  <si>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</si>
  <si>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</si>
  <si>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</si>
  <si>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</si>
  <si>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</si>
  <si>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</si>
  <si>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</si>
  <si>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</si>
  <si>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</si>
  <si>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</si>
  <si>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</si>
  <si>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</si>
  <si>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</si>
  <si>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</si>
  <si>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</si>
  <si>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</si>
  <si>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</si>
  <si>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</si>
  <si>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</si>
  <si>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</si>
  <si>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</si>
  <si>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</si>
  <si>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</si>
  <si>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</si>
  <si>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</si>
  <si>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</si>
  <si>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</si>
  <si>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</si>
  <si>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</si>
  <si>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</si>
  <si>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</si>
  <si>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</si>
  <si>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</si>
  <si>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</si>
  <si>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</si>
  <si>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</si>
  <si>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</si>
  <si>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</si>
  <si>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</si>
  <si>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</si>
  <si>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</si>
  <si>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</si>
  <si>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</si>
  <si>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</si>
  <si>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</si>
  <si>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</si>
  <si>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</si>
  <si>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</si>
  <si>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</si>
  <si>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</si>
  <si>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 xml:space="preserve">     其他卫生健康支出</t>
  </si>
  <si>
    <t>210A</t>
  </si>
  <si>
    <t>210B</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</si>
  <si>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</si>
  <si>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</si>
  <si>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</si>
  <si>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</si>
  <si>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</si>
  <si>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</si>
  <si>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</si>
  <si>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</si>
  <si>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</si>
  <si>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</si>
  <si>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</si>
  <si>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</si>
  <si>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</si>
  <si>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</si>
  <si>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</si>
  <si>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</si>
  <si>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</si>
  <si>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</si>
  <si>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</si>
  <si>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</si>
  <si>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</si>
  <si>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</si>
  <si>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</si>
  <si>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</si>
  <si>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</si>
  <si>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</si>
  <si>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</si>
  <si>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</si>
  <si>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</si>
  <si>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</si>
  <si>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</si>
  <si>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</si>
  <si>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</si>
  <si>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</si>
  <si>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</si>
  <si>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</si>
  <si>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</si>
  <si>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</si>
  <si>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</si>
  <si>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</si>
  <si>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</si>
  <si>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</si>
  <si>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</si>
  <si>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</si>
  <si>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</si>
  <si>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</si>
  <si>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</si>
  <si>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</si>
  <si>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</si>
  <si>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</si>
  <si>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</si>
  <si>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</si>
  <si>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</si>
  <si>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</si>
  <si>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</si>
  <si>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</si>
  <si>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</si>
  <si>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</si>
  <si>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</si>
  <si>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</si>
  <si>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</si>
  <si>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</si>
  <si>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</si>
  <si>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</si>
  <si>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</si>
  <si>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</si>
  <si>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</si>
  <si>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</si>
  <si>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</si>
  <si>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</si>
  <si>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</si>
  <si>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</si>
  <si>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</si>
  <si>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</si>
  <si>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</si>
  <si>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</si>
  <si>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</si>
  <si>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</si>
  <si>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</si>
  <si>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</si>
  <si>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</si>
  <si>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</si>
  <si>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</si>
  <si>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</si>
  <si>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</si>
  <si>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</si>
  <si>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</si>
  <si>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</si>
  <si>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</si>
  <si>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</si>
  <si>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</si>
  <si>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</si>
  <si>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</si>
  <si>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 xml:space="preserve">     已垦草原退耕还草</t>
  </si>
  <si>
    <t>21110</t>
  </si>
  <si>
    <t xml:space="preserve">   能源节约利用</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</si>
  <si>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</si>
  <si>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</si>
  <si>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</si>
  <si>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</si>
  <si>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</si>
  <si>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</si>
  <si>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</si>
  <si>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</si>
  <si>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</si>
  <si>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</si>
  <si>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</si>
  <si>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</si>
  <si>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</si>
  <si>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</si>
  <si>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</si>
  <si>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</si>
  <si>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</si>
  <si>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</si>
  <si>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</si>
  <si>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</si>
  <si>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</si>
  <si>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</si>
  <si>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</si>
  <si>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</si>
  <si>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</si>
  <si>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</si>
  <si>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</si>
  <si>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</si>
  <si>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</si>
  <si>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</si>
  <si>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</si>
  <si>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</si>
  <si>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</si>
  <si>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</si>
  <si>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</si>
  <si>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</si>
  <si>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</si>
  <si>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</si>
  <si>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</si>
  <si>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</si>
  <si>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</si>
  <si>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</si>
  <si>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</si>
  <si>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</si>
  <si>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</si>
  <si>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</si>
  <si>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</si>
  <si>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</si>
  <si>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</si>
  <si>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</si>
  <si>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211A</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</si>
  <si>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</si>
  <si>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</si>
  <si>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</si>
  <si>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</si>
  <si>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</si>
  <si>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</si>
  <si>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</si>
  <si>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</si>
  <si>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</si>
  <si>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</si>
  <si>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</si>
  <si>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</si>
  <si>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</si>
  <si>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</si>
  <si>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</si>
  <si>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</si>
  <si>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</si>
  <si>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</si>
  <si>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</si>
  <si>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</si>
  <si>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</si>
  <si>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</si>
  <si>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</si>
  <si>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</si>
  <si>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</si>
  <si>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</si>
  <si>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</si>
  <si>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</si>
  <si>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</si>
  <si>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</si>
  <si>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 xml:space="preserve">     城乡社区环境卫生</t>
  </si>
  <si>
    <t>21206</t>
  </si>
  <si>
    <t xml:space="preserve">   建设市场管理与监督</t>
  </si>
  <si>
    <t xml:space="preserve">     建设市场管理与监督</t>
  </si>
  <si>
    <t>21299</t>
  </si>
  <si>
    <t xml:space="preserve">   其他城乡社区支出</t>
  </si>
  <si>
    <t xml:space="preserve">     其他城乡社区支出</t>
  </si>
  <si>
    <t>212A</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</si>
  <si>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</si>
  <si>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</si>
  <si>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</si>
  <si>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</si>
  <si>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</si>
  <si>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</si>
  <si>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</si>
  <si>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</si>
  <si>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</si>
  <si>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</si>
  <si>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</si>
  <si>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</si>
  <si>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</si>
  <si>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</si>
  <si>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</si>
  <si>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</si>
  <si>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</si>
  <si>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</si>
  <si>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</si>
  <si>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</si>
  <si>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</si>
  <si>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</si>
  <si>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</si>
  <si>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</si>
  <si>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</si>
  <si>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</si>
  <si>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</si>
  <si>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</si>
  <si>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</si>
  <si>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</si>
  <si>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</si>
  <si>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</si>
  <si>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</si>
  <si>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</si>
  <si>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</si>
  <si>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</si>
  <si>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</si>
  <si>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</si>
  <si>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</si>
  <si>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</si>
  <si>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</si>
  <si>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成品油价格改革对渔业的补贴</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</si>
  <si>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</si>
  <si>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</si>
  <si>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</si>
  <si>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</si>
  <si>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</si>
  <si>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</si>
  <si>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</si>
  <si>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</si>
  <si>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</si>
  <si>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</si>
  <si>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</si>
  <si>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</si>
  <si>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</si>
  <si>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</si>
  <si>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</si>
  <si>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</si>
  <si>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</si>
  <si>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</si>
  <si>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</si>
  <si>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</si>
  <si>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</si>
  <si>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</si>
  <si>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</si>
  <si>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</si>
  <si>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</si>
  <si>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</si>
  <si>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</si>
  <si>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</si>
  <si>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</si>
  <si>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</si>
  <si>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</si>
  <si>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</si>
  <si>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</si>
  <si>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</si>
  <si>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</si>
  <si>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</si>
  <si>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</si>
  <si>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</si>
  <si>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</si>
  <si>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</si>
  <si>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</si>
  <si>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</si>
  <si>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</si>
  <si>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</si>
  <si>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</si>
  <si>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</si>
  <si>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</si>
  <si>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</si>
  <si>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</si>
  <si>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</si>
  <si>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</si>
  <si>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</si>
  <si>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</si>
  <si>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</si>
  <si>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</si>
  <si>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</si>
  <si>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</si>
  <si>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</si>
  <si>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</si>
  <si>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</si>
  <si>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</si>
  <si>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</si>
  <si>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</si>
  <si>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</si>
  <si>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</si>
  <si>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</si>
  <si>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</si>
  <si>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</si>
  <si>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</si>
  <si>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</si>
  <si>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</si>
  <si>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</si>
  <si>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</si>
  <si>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</si>
  <si>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</si>
  <si>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</si>
  <si>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</si>
  <si>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</si>
  <si>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</si>
  <si>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</si>
  <si>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</si>
  <si>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</si>
  <si>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</si>
  <si>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</si>
  <si>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</si>
  <si>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</si>
  <si>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</si>
  <si>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</si>
  <si>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</si>
  <si>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</si>
  <si>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</si>
  <si>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</si>
  <si>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</si>
  <si>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</si>
  <si>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</si>
  <si>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</si>
  <si>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</si>
  <si>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</si>
  <si>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</si>
  <si>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</si>
  <si>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</si>
  <si>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</si>
  <si>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</si>
  <si>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</si>
  <si>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</si>
  <si>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</si>
  <si>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</si>
  <si>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</si>
  <si>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</si>
  <si>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</si>
  <si>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</si>
  <si>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</si>
  <si>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</si>
  <si>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</si>
  <si>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</si>
  <si>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</si>
  <si>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</si>
  <si>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</si>
  <si>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</si>
  <si>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</si>
  <si>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</si>
  <si>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</si>
  <si>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</si>
  <si>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</si>
  <si>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</si>
  <si>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</si>
  <si>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</si>
  <si>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</si>
  <si>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</si>
  <si>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</si>
  <si>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</si>
  <si>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</si>
  <si>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</si>
  <si>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</si>
  <si>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</si>
  <si>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</si>
  <si>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</si>
  <si>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</si>
  <si>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</si>
  <si>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</si>
  <si>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</si>
  <si>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</si>
  <si>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</si>
  <si>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</si>
  <si>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</si>
  <si>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</si>
  <si>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</si>
  <si>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</si>
  <si>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</si>
  <si>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</si>
  <si>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</si>
  <si>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</si>
  <si>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</si>
  <si>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</si>
  <si>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</si>
  <si>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</si>
  <si>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</si>
  <si>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</si>
  <si>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</si>
  <si>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</si>
  <si>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</si>
  <si>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</si>
  <si>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</si>
  <si>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213A</t>
  </si>
  <si>
    <t>213B</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</si>
  <si>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</si>
  <si>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</si>
  <si>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</si>
  <si>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</si>
  <si>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</si>
  <si>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</si>
  <si>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</si>
  <si>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</si>
  <si>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</si>
  <si>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</si>
  <si>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</si>
  <si>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</si>
  <si>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</si>
  <si>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</si>
  <si>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</si>
  <si>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</si>
  <si>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</si>
  <si>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</si>
  <si>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</si>
  <si>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</si>
  <si>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</si>
  <si>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</si>
  <si>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</si>
  <si>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</si>
  <si>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</si>
  <si>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</si>
  <si>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</si>
  <si>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</si>
  <si>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</si>
  <si>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</si>
  <si>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</si>
  <si>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</si>
  <si>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</si>
  <si>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</si>
  <si>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</si>
  <si>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</si>
  <si>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</si>
  <si>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</si>
  <si>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</si>
  <si>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</si>
  <si>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</si>
  <si>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</si>
  <si>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</si>
  <si>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</si>
  <si>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</si>
  <si>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</si>
  <si>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</si>
  <si>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</si>
  <si>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</si>
  <si>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</si>
  <si>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</si>
  <si>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</si>
  <si>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</si>
  <si>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</si>
  <si>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</si>
  <si>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</si>
  <si>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</si>
  <si>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</si>
  <si>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</si>
  <si>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</si>
  <si>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</si>
  <si>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</si>
  <si>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</si>
  <si>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</si>
  <si>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</si>
  <si>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</si>
  <si>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</si>
  <si>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</si>
  <si>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</si>
  <si>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</si>
  <si>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</si>
  <si>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</si>
  <si>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</si>
  <si>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</si>
  <si>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</si>
  <si>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</si>
  <si>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</si>
  <si>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</si>
  <si>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</si>
  <si>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</si>
  <si>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</si>
  <si>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</si>
  <si>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</si>
  <si>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</si>
  <si>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</si>
  <si>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</si>
  <si>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</si>
  <si>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</si>
  <si>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</si>
  <si>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</si>
  <si>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</si>
  <si>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</si>
  <si>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</si>
  <si>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</si>
  <si>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</si>
  <si>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</si>
  <si>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</si>
  <si>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</si>
  <si>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</si>
  <si>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</si>
  <si>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</si>
  <si>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</si>
  <si>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</si>
  <si>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</si>
  <si>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</si>
  <si>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</si>
  <si>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</si>
  <si>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</si>
  <si>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</si>
  <si>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</si>
  <si>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</si>
  <si>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</si>
  <si>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</si>
  <si>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214A</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</si>
  <si>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</si>
  <si>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</si>
  <si>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</si>
  <si>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</si>
  <si>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</si>
  <si>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</si>
  <si>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</si>
  <si>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</si>
  <si>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</si>
  <si>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</si>
  <si>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</si>
  <si>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</si>
  <si>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</si>
  <si>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</si>
  <si>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</si>
  <si>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</si>
  <si>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</si>
  <si>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</si>
  <si>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</si>
  <si>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</si>
  <si>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</si>
  <si>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</si>
  <si>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</si>
  <si>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</si>
  <si>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</si>
  <si>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</si>
  <si>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</si>
  <si>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</si>
  <si>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</si>
  <si>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</si>
  <si>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</si>
  <si>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</si>
  <si>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</si>
  <si>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</si>
  <si>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</si>
  <si>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</si>
  <si>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</si>
  <si>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</si>
  <si>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</si>
  <si>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</si>
  <si>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</si>
  <si>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</si>
  <si>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</si>
  <si>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</si>
  <si>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</si>
  <si>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</si>
  <si>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</si>
  <si>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</si>
  <si>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</si>
  <si>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</si>
  <si>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</si>
  <si>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</si>
  <si>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</si>
  <si>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</si>
  <si>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</si>
  <si>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</si>
  <si>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</si>
  <si>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</si>
  <si>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</si>
  <si>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</si>
  <si>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2150506</t>
  </si>
  <si>
    <t xml:space="preserve">     信息安全建设</t>
  </si>
  <si>
    <t>2150507</t>
  </si>
  <si>
    <t xml:space="preserve">     专用通信</t>
  </si>
  <si>
    <t>2150508</t>
  </si>
  <si>
    <t xml:space="preserve">     无线电及信息通信监管</t>
  </si>
  <si>
    <t>2150509</t>
  </si>
  <si>
    <t xml:space="preserve">     工业和信息产业战略研究与标准制定</t>
  </si>
  <si>
    <t>2150510</t>
  </si>
  <si>
    <t xml:space="preserve">     工业和信息产业支持</t>
  </si>
  <si>
    <t>2150511</t>
  </si>
  <si>
    <t xml:space="preserve">     电子专项工程</t>
  </si>
  <si>
    <t>2150513</t>
  </si>
  <si>
    <t>2150515</t>
  </si>
  <si>
    <t xml:space="preserve">     技术基础研究</t>
  </si>
  <si>
    <t xml:space="preserve">     工程建设及运行维护</t>
  </si>
  <si>
    <t xml:space="preserve">     产业发展</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</si>
  <si>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</si>
  <si>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</si>
  <si>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</si>
  <si>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</si>
  <si>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</si>
  <si>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</si>
  <si>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</si>
  <si>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</si>
  <si>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</si>
  <si>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</si>
  <si>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</si>
  <si>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</si>
  <si>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</si>
  <si>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</si>
  <si>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</si>
  <si>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</si>
  <si>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</si>
  <si>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</si>
  <si>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</si>
  <si>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</si>
  <si>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</si>
  <si>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</si>
  <si>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</si>
  <si>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</si>
  <si>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</si>
  <si>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</si>
  <si>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</si>
  <si>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</si>
  <si>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</si>
  <si>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</si>
  <si>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</si>
  <si>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</si>
  <si>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</si>
  <si>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</si>
  <si>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</si>
  <si>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</si>
  <si>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</si>
  <si>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215A</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</si>
  <si>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</si>
  <si>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</si>
  <si>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</si>
  <si>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</si>
  <si>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</si>
  <si>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</si>
  <si>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</si>
  <si>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</si>
  <si>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</si>
  <si>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</si>
  <si>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</si>
  <si>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</si>
  <si>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</si>
  <si>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</si>
  <si>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</si>
  <si>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</si>
  <si>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</si>
  <si>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</si>
  <si>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</si>
  <si>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</si>
  <si>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</si>
  <si>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</si>
  <si>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</si>
  <si>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</si>
  <si>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</si>
  <si>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</si>
  <si>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</si>
  <si>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</si>
  <si>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</si>
  <si>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</si>
  <si>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</si>
  <si>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216A</t>
  </si>
  <si>
    <t>21701</t>
  </si>
  <si>
    <t xml:space="preserve">   金融部门行政支出</t>
  </si>
  <si>
    <t>2170101</t>
  </si>
  <si>
    <t>2170102</t>
  </si>
  <si>
    <t>2170103</t>
  </si>
  <si>
    <t>2170104</t>
  </si>
  <si>
    <t xml:space="preserve">     安全防卫</t>
  </si>
  <si>
    <t>2170150</t>
  </si>
  <si>
    <t>2170199</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</si>
  <si>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</si>
  <si>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</si>
  <si>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</si>
  <si>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</si>
  <si>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</si>
  <si>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</si>
  <si>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</si>
  <si>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</si>
  <si>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</si>
  <si>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</si>
  <si>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</si>
  <si>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</si>
  <si>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</si>
  <si>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</si>
  <si>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</si>
  <si>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</si>
  <si>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</si>
  <si>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</si>
  <si>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</si>
  <si>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</si>
  <si>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</si>
  <si>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</si>
  <si>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</si>
  <si>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21799</t>
  </si>
  <si>
    <t xml:space="preserve">   其他金融支出</t>
  </si>
  <si>
    <t xml:space="preserve">     重点企业贷款贴息</t>
  </si>
  <si>
    <t>217A</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</si>
  <si>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</si>
  <si>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</si>
  <si>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</si>
  <si>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</si>
  <si>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</si>
  <si>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</si>
  <si>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</si>
  <si>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</si>
  <si>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</si>
  <si>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</si>
  <si>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</si>
  <si>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</si>
  <si>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</si>
  <si>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</si>
  <si>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</si>
  <si>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</si>
  <si>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</si>
  <si>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</si>
  <si>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</si>
  <si>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</si>
  <si>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</si>
  <si>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</si>
  <si>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</si>
  <si>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</si>
  <si>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</si>
  <si>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</si>
  <si>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</si>
  <si>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</si>
  <si>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</si>
  <si>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</si>
  <si>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</si>
  <si>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</si>
  <si>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</si>
  <si>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</si>
  <si>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</si>
  <si>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</si>
  <si>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</si>
  <si>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</si>
  <si>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</si>
  <si>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</si>
  <si>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</si>
  <si>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</si>
  <si>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</si>
  <si>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</si>
  <si>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</si>
  <si>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</si>
  <si>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</si>
  <si>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</si>
  <si>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</si>
  <si>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</si>
  <si>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</si>
  <si>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</si>
  <si>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</si>
  <si>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</si>
  <si>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</si>
  <si>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</si>
  <si>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</si>
  <si>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</si>
  <si>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</si>
  <si>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</si>
  <si>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</si>
  <si>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</si>
  <si>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</si>
  <si>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</si>
  <si>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</si>
  <si>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</si>
  <si>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</si>
  <si>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</si>
  <si>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</si>
  <si>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</si>
  <si>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</si>
  <si>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</si>
  <si>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</si>
  <si>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</si>
  <si>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</si>
  <si>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</si>
  <si>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</si>
  <si>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</si>
  <si>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</si>
  <si>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</si>
  <si>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</si>
  <si>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</si>
  <si>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</si>
  <si>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</si>
  <si>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</si>
  <si>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</si>
  <si>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</si>
  <si>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</si>
  <si>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</si>
  <si>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</si>
  <si>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</si>
  <si>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</si>
  <si>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</si>
  <si>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</si>
  <si>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</si>
  <si>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</si>
  <si>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</si>
  <si>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 xml:space="preserve">     其他自然资源海洋气象等支出</t>
  </si>
  <si>
    <t>220A</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</si>
  <si>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</si>
  <si>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</si>
  <si>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</si>
  <si>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</si>
  <si>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</si>
  <si>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</si>
  <si>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</si>
  <si>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</si>
  <si>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</si>
  <si>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</si>
  <si>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</si>
  <si>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</si>
  <si>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</si>
  <si>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</si>
  <si>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</si>
  <si>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</si>
  <si>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</si>
  <si>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</si>
  <si>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</si>
  <si>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</si>
  <si>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</si>
  <si>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</si>
  <si>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</si>
  <si>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</si>
  <si>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</si>
  <si>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</si>
  <si>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</si>
  <si>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</si>
  <si>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</si>
  <si>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</si>
  <si>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</si>
  <si>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</si>
  <si>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</si>
  <si>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</si>
  <si>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</si>
  <si>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</si>
  <si>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</si>
  <si>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</si>
  <si>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221A</t>
  </si>
  <si>
    <t>22201</t>
  </si>
  <si>
    <t xml:space="preserve">   粮油事务</t>
  </si>
  <si>
    <t>2220101</t>
  </si>
  <si>
    <t>2220102</t>
  </si>
  <si>
    <t>2220103</t>
  </si>
  <si>
    <t>2220104</t>
  </si>
  <si>
    <t xml:space="preserve">     财务与审计支出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</si>
  <si>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</si>
  <si>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</si>
  <si>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</si>
  <si>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</si>
  <si>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</si>
  <si>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</si>
  <si>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</si>
  <si>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</si>
  <si>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</si>
  <si>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</si>
  <si>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</si>
  <si>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</si>
  <si>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</si>
  <si>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</si>
  <si>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</si>
  <si>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</si>
  <si>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 xml:space="preserve">     设施建设</t>
  </si>
  <si>
    <t xml:space="preserve">     设施安全</t>
  </si>
  <si>
    <t xml:space="preserve">     物资保管体系</t>
  </si>
  <si>
    <t>2220150</t>
  </si>
  <si>
    <t>2220199</t>
  </si>
  <si>
    <t xml:space="preserve">     其他粮油事务支出</t>
  </si>
  <si>
    <t>22202</t>
  </si>
  <si>
    <t xml:space="preserve">   物资事务</t>
  </si>
  <si>
    <t>2220201</t>
  </si>
  <si>
    <t>2220202</t>
  </si>
  <si>
    <t>2220203</t>
  </si>
  <si>
    <t>2220204</t>
  </si>
  <si>
    <t xml:space="preserve">     铁路专用线</t>
  </si>
  <si>
    <t>2220205</t>
  </si>
  <si>
    <t xml:space="preserve">     护库武警和民兵支出</t>
  </si>
  <si>
    <t>2220206</t>
  </si>
  <si>
    <t xml:space="preserve">     物资保管与保养</t>
  </si>
  <si>
    <t>2220207</t>
  </si>
  <si>
    <t xml:space="preserve">     专项贷款利息</t>
  </si>
  <si>
    <t>2220209</t>
  </si>
  <si>
    <t xml:space="preserve">     物资转移</t>
  </si>
  <si>
    <t>2220210</t>
  </si>
  <si>
    <t xml:space="preserve">     物资轮换</t>
  </si>
  <si>
    <t>2220211</t>
  </si>
  <si>
    <t xml:space="preserve">     仓库建设</t>
  </si>
  <si>
    <t>2220212</t>
  </si>
  <si>
    <t xml:space="preserve">     仓库安防</t>
  </si>
  <si>
    <t>2220250</t>
  </si>
  <si>
    <t>2220299</t>
  </si>
  <si>
    <t xml:space="preserve">     其他物资事务支出</t>
  </si>
  <si>
    <t>22203</t>
  </si>
  <si>
    <t xml:space="preserve">   能源储备</t>
  </si>
  <si>
    <t>2220301</t>
  </si>
  <si>
    <t xml:space="preserve">     石油储备</t>
  </si>
  <si>
    <t>2220303</t>
  </si>
  <si>
    <t xml:space="preserve">     天然铀能源储备</t>
  </si>
  <si>
    <t>2220304</t>
  </si>
  <si>
    <t xml:space="preserve">     煤炭储备</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</si>
  <si>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</si>
  <si>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</si>
  <si>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</si>
  <si>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</si>
  <si>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</si>
  <si>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</si>
  <si>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</si>
  <si>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</si>
  <si>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</si>
  <si>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</si>
  <si>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</si>
  <si>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</si>
  <si>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</si>
  <si>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</si>
  <si>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</si>
  <si>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</si>
  <si>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</si>
  <si>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</si>
  <si>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</si>
  <si>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</si>
  <si>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</si>
  <si>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</si>
  <si>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</si>
  <si>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</si>
  <si>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</si>
  <si>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</si>
  <si>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</si>
  <si>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</si>
  <si>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</si>
  <si>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</si>
  <si>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</si>
  <si>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</si>
  <si>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</si>
  <si>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</si>
  <si>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</si>
  <si>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</si>
  <si>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</si>
  <si>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 xml:space="preserve">     应急物资储备</t>
  </si>
  <si>
    <t>2220599</t>
  </si>
  <si>
    <t xml:space="preserve">     其他重要商品储备支出</t>
  </si>
  <si>
    <t>222A</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</si>
  <si>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</si>
  <si>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</si>
  <si>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</si>
  <si>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</si>
  <si>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</si>
  <si>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</si>
  <si>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</si>
  <si>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</si>
  <si>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</si>
  <si>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</si>
  <si>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</si>
  <si>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</si>
  <si>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</si>
  <si>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</si>
  <si>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</si>
  <si>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</si>
  <si>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</si>
  <si>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</si>
  <si>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</si>
  <si>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</si>
  <si>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</si>
  <si>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</si>
  <si>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</si>
  <si>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</si>
  <si>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</si>
  <si>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</si>
  <si>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</si>
  <si>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</si>
  <si>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</si>
  <si>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</si>
  <si>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</si>
  <si>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</si>
  <si>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</si>
  <si>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</si>
  <si>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</si>
  <si>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</si>
  <si>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</si>
  <si>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</si>
  <si>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</si>
  <si>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</si>
  <si>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</si>
  <si>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</si>
  <si>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</si>
  <si>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</si>
  <si>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</si>
  <si>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</si>
  <si>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</si>
  <si>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</si>
  <si>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</si>
  <si>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</si>
  <si>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</si>
  <si>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</si>
  <si>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</si>
  <si>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</si>
  <si>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</si>
  <si>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</si>
  <si>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</si>
  <si>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</si>
  <si>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</si>
  <si>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</si>
  <si>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</si>
  <si>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</si>
  <si>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</si>
  <si>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</si>
  <si>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</si>
  <si>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</si>
  <si>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</si>
  <si>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</si>
  <si>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</si>
  <si>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</si>
  <si>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</si>
  <si>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</si>
  <si>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</si>
  <si>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</si>
  <si>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</si>
  <si>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</si>
  <si>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</si>
  <si>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</si>
  <si>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</si>
  <si>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</si>
  <si>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</si>
  <si>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</si>
  <si>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</si>
  <si>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2240701</t>
  </si>
  <si>
    <t xml:space="preserve">     中央自然灾害生活补助</t>
  </si>
  <si>
    <t>2240702</t>
  </si>
  <si>
    <t xml:space="preserve">     地方自然灾害生活补助</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</si>
  <si>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</si>
  <si>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</si>
  <si>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</si>
  <si>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</si>
  <si>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</si>
  <si>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</si>
  <si>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</si>
  <si>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</si>
  <si>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</si>
  <si>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</si>
  <si>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224A</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</si>
  <si>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</si>
  <si>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</si>
  <si>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</si>
  <si>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</si>
  <si>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</si>
  <si>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</si>
  <si>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</si>
  <si>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</si>
  <si>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 xml:space="preserve">     地方政府其他一般债务付息支出</t>
  </si>
  <si>
    <t>232A</t>
  </si>
  <si>
    <t>23303</t>
  </si>
  <si>
    <t xml:space="preserve">   地方政府一般债务发行费用支出</t>
  </si>
  <si>
    <t>22902</t>
  </si>
  <si>
    <t xml:space="preserve">   年初预留</t>
  </si>
  <si>
    <t>22999</t>
  </si>
  <si>
    <t>229A</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</si>
  <si>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</si>
  <si>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</si>
  <si>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</si>
  <si>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</si>
  <si>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</si>
  <si>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</si>
  <si>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</si>
  <si>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</si>
  <si>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</si>
  <si>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</si>
  <si>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</si>
  <si>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</si>
  <si>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</si>
  <si>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</si>
  <si>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</si>
  <si>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</si>
  <si>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</si>
  <si>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</si>
  <si>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</si>
  <si>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</si>
  <si>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</si>
  <si>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</si>
  <si>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</si>
  <si>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</si>
  <si>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</si>
  <si>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</si>
  <si>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离退休费</t>
  </si>
  <si>
    <t>支  出  合  计</t>
  </si>
  <si>
    <t>项       目</t>
  </si>
  <si>
    <t>其中：延续项目</t>
  </si>
  <si>
    <t>其中：新增项目</t>
  </si>
  <si>
    <t>一般公共服务支出</t>
  </si>
  <si>
    <t>……</t>
  </si>
  <si>
    <t>国防支出</t>
  </si>
  <si>
    <t>公共安全支出</t>
  </si>
  <si>
    <t>教育支出</t>
  </si>
  <si>
    <t>科学技术支出</t>
  </si>
  <si>
    <t>文化旅游教育与传媒支出</t>
  </si>
  <si>
    <t>社会保障和就业支出</t>
  </si>
  <si>
    <t>卫生健康支出</t>
  </si>
  <si>
    <t>节能环保支出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</si>
  <si>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</si>
  <si>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</si>
  <si>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</si>
  <si>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</si>
  <si>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</si>
  <si>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</si>
  <si>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</si>
  <si>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</si>
  <si>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</si>
  <si>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债务付息支出</t>
  </si>
  <si>
    <t>合计</t>
  </si>
  <si>
    <t>州（市）</t>
  </si>
  <si>
    <t>税收返还</t>
  </si>
  <si>
    <t>转移支付</t>
  </si>
  <si>
    <t>一、提前下达数</t>
  </si>
  <si>
    <t>二、预算数</t>
  </si>
  <si>
    <t>比上年增、减情况</t>
  </si>
  <si>
    <t>增、减金额</t>
  </si>
  <si>
    <t>增、减幅度</t>
  </si>
  <si>
    <t>1.因公出国（境）费</t>
  </si>
  <si>
    <t>2.公务接待费</t>
  </si>
  <si>
    <t>3.公务用车购置及运行费</t>
  </si>
  <si>
    <t>其中：（1）公务用车购置费</t>
  </si>
  <si>
    <t xml:space="preserve">      （2）公务用车运行费</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</si>
  <si>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</si>
  <si>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</si>
  <si>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</si>
  <si>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</si>
  <si>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</si>
  <si>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</si>
  <si>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</si>
  <si>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</si>
  <si>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</si>
  <si>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</si>
  <si>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</si>
  <si>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</si>
  <si>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</si>
  <si>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</si>
  <si>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</si>
  <si>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</si>
  <si>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</si>
  <si>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</si>
  <si>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</si>
  <si>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</si>
  <si>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</si>
  <si>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</si>
  <si>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</si>
  <si>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</si>
  <si>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</si>
  <si>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</si>
  <si>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</si>
  <si>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</si>
  <si>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</si>
  <si>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</si>
  <si>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</si>
  <si>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</si>
  <si>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</si>
  <si>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</si>
  <si>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</si>
  <si>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</si>
  <si>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</si>
  <si>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</si>
  <si>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</si>
  <si>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</si>
  <si>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</si>
  <si>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</si>
  <si>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</si>
  <si>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</si>
  <si>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</si>
  <si>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</si>
  <si>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</si>
  <si>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</si>
  <si>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地方政府专项债务收入</t>
  </si>
  <si>
    <t xml:space="preserve">  政府性基金转移收入</t>
  </si>
  <si>
    <t xml:space="preserve">     政府性基金补助收入</t>
  </si>
  <si>
    <t xml:space="preserve">     抗疫特别国债转移支付收入</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</si>
  <si>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</si>
  <si>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</si>
  <si>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</si>
  <si>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</si>
  <si>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</si>
  <si>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</si>
  <si>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</si>
  <si>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</si>
  <si>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</si>
  <si>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</si>
  <si>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</si>
  <si>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</si>
  <si>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</si>
  <si>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</si>
  <si>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</si>
  <si>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</si>
  <si>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</si>
  <si>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</si>
  <si>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</si>
  <si>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</si>
  <si>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</si>
  <si>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</si>
  <si>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</si>
  <si>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</si>
  <si>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</si>
  <si>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</si>
  <si>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</si>
  <si>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</si>
  <si>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</si>
  <si>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</si>
  <si>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</si>
  <si>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</si>
  <si>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</si>
  <si>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</si>
  <si>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</si>
  <si>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</si>
  <si>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</si>
  <si>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</si>
  <si>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</si>
  <si>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</si>
  <si>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</si>
  <si>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</si>
  <si>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</si>
  <si>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</si>
  <si>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</si>
  <si>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</si>
  <si>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</si>
  <si>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</si>
  <si>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</si>
  <si>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</si>
  <si>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</si>
  <si>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</si>
  <si>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</si>
  <si>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</si>
  <si>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</si>
  <si>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</si>
  <si>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</si>
  <si>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</si>
  <si>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</si>
  <si>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</si>
  <si>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</si>
  <si>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</si>
  <si>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</si>
  <si>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</si>
  <si>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</si>
  <si>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</si>
  <si>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</si>
  <si>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</si>
  <si>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</si>
  <si>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</si>
  <si>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</si>
  <si>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</si>
  <si>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</si>
  <si>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</si>
  <si>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</si>
  <si>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</si>
  <si>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</si>
  <si>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</si>
  <si>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</si>
  <si>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</si>
  <si>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</si>
  <si>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</si>
  <si>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</si>
  <si>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</si>
  <si>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</si>
  <si>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</si>
  <si>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</si>
  <si>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</si>
  <si>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</si>
  <si>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</si>
  <si>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</si>
  <si>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</si>
  <si>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</si>
  <si>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</si>
  <si>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</si>
  <si>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</si>
  <si>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</si>
  <si>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</si>
  <si>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</si>
  <si>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</si>
  <si>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</si>
  <si>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</si>
  <si>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</si>
  <si>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</si>
  <si>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</si>
  <si>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</si>
  <si>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</si>
  <si>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</si>
  <si>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</si>
  <si>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</si>
  <si>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</si>
  <si>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</si>
  <si>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</si>
  <si>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</si>
  <si>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</si>
  <si>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</si>
  <si>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</si>
  <si>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</si>
  <si>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</si>
  <si>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</si>
  <si>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</si>
  <si>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</si>
  <si>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</si>
  <si>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</si>
  <si>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</si>
  <si>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</si>
  <si>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</si>
  <si>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</si>
  <si>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</si>
  <si>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</si>
  <si>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</si>
  <si>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</si>
  <si>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</si>
  <si>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</si>
  <si>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</si>
  <si>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</si>
  <si>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</si>
  <si>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</si>
  <si>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</si>
  <si>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</si>
  <si>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</si>
  <si>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</si>
  <si>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</si>
  <si>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</si>
  <si>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</si>
  <si>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</si>
  <si>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</si>
  <si>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</si>
  <si>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</si>
  <si>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</si>
  <si>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</si>
  <si>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</si>
  <si>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</si>
  <si>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</si>
  <si>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</si>
  <si>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</si>
  <si>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</si>
  <si>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</si>
  <si>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</si>
  <si>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</si>
  <si>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</si>
  <si>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</si>
  <si>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</si>
  <si>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</si>
  <si>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</si>
  <si>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</si>
  <si>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</si>
  <si>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</si>
  <si>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</si>
  <si>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</si>
  <si>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</si>
  <si>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</si>
  <si>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</si>
  <si>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</si>
  <si>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</si>
  <si>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</si>
  <si>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</si>
  <si>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</si>
  <si>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</si>
  <si>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</si>
  <si>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</si>
  <si>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</si>
  <si>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</si>
  <si>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</si>
  <si>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</si>
  <si>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</si>
  <si>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</si>
  <si>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</si>
  <si>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</si>
  <si>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</si>
  <si>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</si>
  <si>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</si>
  <si>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</si>
  <si>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</si>
  <si>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</si>
  <si>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</si>
  <si>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</si>
  <si>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</si>
  <si>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</si>
  <si>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</si>
  <si>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</si>
  <si>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</si>
  <si>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</si>
  <si>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</si>
  <si>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</si>
  <si>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</si>
  <si>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</si>
  <si>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</si>
  <si>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</si>
  <si>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</si>
  <si>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</si>
  <si>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</si>
  <si>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</si>
  <si>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</si>
  <si>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</si>
  <si>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</si>
  <si>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</si>
  <si>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</si>
  <si>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</si>
  <si>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</si>
  <si>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</si>
  <si>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</si>
  <si>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</si>
  <si>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</si>
  <si>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</si>
  <si>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</si>
  <si>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</si>
  <si>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</si>
  <si>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</si>
  <si>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</si>
  <si>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</si>
  <si>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</si>
  <si>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</si>
  <si>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</si>
  <si>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</si>
  <si>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</si>
  <si>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</si>
  <si>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</si>
  <si>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</si>
  <si>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</si>
  <si>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</si>
  <si>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</si>
  <si>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</si>
  <si>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</si>
  <si>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</si>
  <si>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</si>
  <si>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</si>
  <si>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</si>
  <si>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</si>
  <si>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</si>
  <si>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</si>
  <si>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</si>
  <si>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</si>
  <si>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</si>
  <si>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</si>
  <si>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</si>
  <si>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</si>
  <si>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</si>
  <si>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</si>
  <si>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</si>
  <si>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</si>
  <si>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</si>
  <si>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</si>
  <si>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</si>
  <si>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</si>
  <si>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</si>
  <si>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</si>
  <si>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</si>
  <si>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</si>
  <si>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</si>
  <si>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</si>
  <si>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</si>
  <si>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</si>
  <si>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</si>
  <si>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</si>
  <si>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</si>
  <si>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</si>
  <si>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</si>
  <si>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</si>
  <si>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</si>
  <si>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</si>
  <si>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</si>
  <si>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</si>
  <si>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</si>
  <si>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</si>
  <si>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</si>
  <si>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</si>
  <si>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</si>
  <si>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</si>
  <si>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</si>
  <si>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</si>
  <si>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</si>
  <si>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</si>
  <si>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</si>
  <si>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</si>
  <si>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</si>
  <si>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</si>
  <si>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</si>
  <si>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</si>
  <si>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</si>
  <si>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</si>
  <si>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</si>
  <si>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</si>
  <si>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</si>
  <si>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</si>
  <si>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</si>
  <si>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</si>
  <si>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</si>
  <si>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</si>
  <si>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</si>
  <si>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</si>
  <si>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</si>
  <si>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</si>
  <si>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</si>
  <si>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</si>
  <si>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</si>
  <si>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</si>
  <si>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</si>
  <si>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</si>
  <si>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</si>
  <si>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</si>
  <si>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</si>
  <si>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</si>
  <si>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</si>
  <si>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</si>
  <si>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</si>
  <si>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</si>
  <si>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</si>
  <si>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</si>
  <si>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</si>
  <si>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</si>
  <si>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</si>
  <si>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</si>
  <si>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</si>
  <si>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</si>
  <si>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</si>
  <si>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</si>
  <si>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</si>
  <si>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</si>
  <si>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用于城乡医疗救助的的彩票公益金支出</t>
  </si>
  <si>
    <t>2296099</t>
  </si>
  <si>
    <t xml:space="preserve">      用于其他社会公益事业的彩票公益金支出</t>
  </si>
  <si>
    <t>九、债务付息支出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</si>
  <si>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</si>
  <si>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</si>
  <si>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</si>
  <si>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</si>
  <si>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</si>
  <si>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</si>
  <si>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</si>
  <si>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</si>
  <si>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</si>
  <si>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</si>
  <si>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</si>
  <si>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</si>
  <si>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</si>
  <si>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</si>
  <si>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</si>
  <si>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</si>
  <si>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</si>
  <si>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</si>
  <si>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</si>
  <si>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</si>
  <si>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</si>
  <si>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</si>
  <si>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</si>
  <si>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</si>
  <si>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</si>
  <si>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</si>
  <si>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</si>
  <si>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</si>
  <si>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</si>
  <si>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</si>
  <si>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</si>
  <si>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</si>
  <si>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</si>
  <si>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</si>
  <si>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</si>
  <si>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</si>
  <si>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</si>
  <si>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</si>
  <si>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</si>
  <si>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</si>
  <si>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</si>
  <si>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</si>
  <si>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</si>
  <si>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</si>
  <si>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</si>
  <si>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</si>
  <si>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</si>
  <si>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</si>
  <si>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</si>
  <si>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</si>
  <si>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</si>
  <si>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</si>
  <si>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</si>
  <si>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</si>
  <si>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</si>
  <si>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</si>
  <si>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</si>
  <si>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</si>
  <si>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</si>
  <si>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</si>
  <si>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</si>
  <si>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</si>
  <si>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</si>
  <si>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</si>
  <si>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</si>
  <si>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</si>
  <si>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</si>
  <si>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</si>
  <si>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</si>
  <si>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</si>
  <si>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</si>
  <si>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</si>
  <si>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</si>
  <si>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</si>
  <si>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</si>
  <si>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</si>
  <si>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</si>
  <si>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</si>
  <si>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</si>
  <si>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</si>
  <si>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</si>
  <si>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</si>
  <si>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</si>
  <si>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</si>
  <si>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</si>
  <si>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</si>
  <si>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</si>
  <si>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</si>
  <si>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</si>
  <si>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</si>
  <si>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</si>
  <si>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</si>
  <si>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</si>
  <si>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</si>
  <si>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</si>
  <si>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</si>
  <si>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</si>
  <si>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</si>
  <si>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</si>
  <si>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</si>
  <si>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</si>
  <si>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</si>
  <si>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</si>
  <si>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</si>
  <si>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</si>
  <si>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</si>
  <si>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</si>
  <si>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</si>
  <si>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230</t>
  </si>
  <si>
    <t>23004</t>
  </si>
  <si>
    <t xml:space="preserve">   政府性基金转移支付</t>
  </si>
  <si>
    <t>2300402</t>
  </si>
  <si>
    <t xml:space="preserve">     政府性基金上解支出</t>
  </si>
  <si>
    <t>2300403</t>
  </si>
  <si>
    <t xml:space="preserve">     抗疫特别国债转移支付支出</t>
  </si>
  <si>
    <t>23008</t>
  </si>
  <si>
    <t xml:space="preserve">   调出资金</t>
  </si>
  <si>
    <t>23009</t>
  </si>
  <si>
    <t xml:space="preserve">   年终结余</t>
  </si>
  <si>
    <t>231</t>
  </si>
  <si>
    <t>地方政府专项债务还本支出</t>
  </si>
  <si>
    <t xml:space="preserve">   政府性基金补助收入</t>
  </si>
  <si>
    <t xml:space="preserve">     政府性基金上解收入</t>
  </si>
  <si>
    <t>2300401</t>
  </si>
  <si>
    <t xml:space="preserve">     政府性基金补助支出</t>
  </si>
  <si>
    <t>23011</t>
  </si>
  <si>
    <t xml:space="preserve">   地方政府专项债务转贷支出</t>
  </si>
  <si>
    <t>上年结转对应安排支出</t>
  </si>
  <si>
    <t>本年支出小计</t>
  </si>
  <si>
    <r>
      <rPr>
        <sz val="14"/>
        <rFont val="MS Serif"/>
        <family val="1"/>
      </rPr>
      <t xml:space="preserve">    </t>
    </r>
    <r>
      <rPr>
        <sz val="14"/>
        <color indexed="8"/>
        <rFont val="宋体"/>
        <family val="3"/>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</si>
  <si>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</si>
  <si>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</si>
  <si>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</si>
  <si>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</si>
  <si>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</si>
  <si>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</si>
  <si>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</si>
  <si>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</si>
  <si>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</si>
  <si>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</si>
  <si>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</si>
  <si>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</si>
  <si>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</si>
  <si>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family val="3"/>
        <charset val="134"/>
      </rPr>
      <t xml:space="preserve">  </t>
    </r>
    <r>
      <rPr>
        <sz val="14"/>
        <rFont val="宋体"/>
        <family val="3"/>
        <charset val="134"/>
      </rPr>
      <t xml:space="preserve"> </t>
    </r>
    <r>
      <rPr>
        <sz val="14"/>
        <rFont val="宋体"/>
        <family val="3"/>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</si>
  <si>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</si>
  <si>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</si>
  <si>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</si>
  <si>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</si>
  <si>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</si>
  <si>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</si>
  <si>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</si>
  <si>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</si>
  <si>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</si>
  <si>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</si>
  <si>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</si>
  <si>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</si>
  <si>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</si>
  <si>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</si>
  <si>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</si>
  <si>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</si>
  <si>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</si>
  <si>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</si>
  <si>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</si>
  <si>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</si>
  <si>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上年结转</t>
  </si>
  <si>
    <t>账务调整收入</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</si>
  <si>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</si>
  <si>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</si>
  <si>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</si>
  <si>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</si>
  <si>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</si>
  <si>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</si>
  <si>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</si>
  <si>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</si>
  <si>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</si>
  <si>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</si>
  <si>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</si>
  <si>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</si>
  <si>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</si>
  <si>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</si>
  <si>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</si>
  <si>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</si>
  <si>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</si>
  <si>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</si>
  <si>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</si>
  <si>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国有资本经营预算转移支付</t>
  </si>
  <si>
    <t>调出资金</t>
  </si>
  <si>
    <t>结转下年</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</si>
  <si>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</si>
  <si>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</si>
  <si>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</si>
  <si>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</si>
  <si>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</si>
  <si>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</si>
  <si>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</si>
  <si>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</si>
  <si>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</si>
  <si>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项   目</t>
  </si>
  <si>
    <t xml:space="preserve">    "三供一业"移交补助支出</t>
  </si>
  <si>
    <t xml:space="preserve">   其他金融国有资本经营预算支出</t>
  </si>
  <si>
    <t>地  区</t>
  </si>
  <si>
    <t>预算数</t>
  </si>
  <si>
    <t>合  计</t>
  </si>
  <si>
    <t>项目名称</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</si>
  <si>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</si>
  <si>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</si>
  <si>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</si>
  <si>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</si>
  <si>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</si>
  <si>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</si>
  <si>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</si>
  <si>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</si>
  <si>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</si>
  <si>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</si>
  <si>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</si>
  <si>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</si>
  <si>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</si>
  <si>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</si>
  <si>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</si>
  <si>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</si>
  <si>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收入合计</t>
  </si>
  <si>
    <r>
      <rPr>
        <sz val="14"/>
        <rFont val="宋体"/>
        <family val="3"/>
        <charset val="134"/>
      </rPr>
      <t xml:space="preserve">    </t>
    </r>
    <r>
      <rPr>
        <sz val="14"/>
        <color indexed="8"/>
        <rFont val="宋体"/>
        <family val="3"/>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</si>
  <si>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</si>
  <si>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</si>
  <si>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</si>
  <si>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</si>
  <si>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</si>
  <si>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</si>
  <si>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</si>
  <si>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</si>
  <si>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</si>
  <si>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</si>
  <si>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</si>
  <si>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</si>
  <si>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支出合计</t>
  </si>
  <si>
    <t>单位：亿元</t>
  </si>
  <si>
    <t>地   区</t>
  </si>
  <si>
    <t>2020年债务限额</t>
  </si>
  <si>
    <t>2020年债务余额预计执行数</t>
  </si>
  <si>
    <t>一般债务</t>
  </si>
  <si>
    <t>专项债务</t>
  </si>
  <si>
    <t>公  式</t>
  </si>
  <si>
    <t>A=B+C</t>
  </si>
  <si>
    <t>B</t>
  </si>
  <si>
    <t>C</t>
  </si>
  <si>
    <t>D=E+F</t>
  </si>
  <si>
    <t>E</t>
  </si>
  <si>
    <t>F</t>
  </si>
  <si>
    <t>注：1.本表反映上一年度本地区、本级及分地区地方政府债务限额及余额预计执行数。</t>
  </si>
  <si>
    <t xml:space="preserve">    2.本表由县级以上地方各级财政部门在本级人民代表大会批准预算后二十日内公开。</t>
  </si>
  <si>
    <t>项    目</t>
  </si>
  <si>
    <t>执行数</t>
  </si>
  <si>
    <t>一、2019年末地方政府一般债务余额实际数</t>
  </si>
  <si>
    <t>二、2020年末地方政府一般债务余额限额</t>
  </si>
  <si>
    <t>三、2020年地方政府一般债务发行额</t>
  </si>
  <si>
    <t xml:space="preserve">   中央转贷地方的国际金融组织和外国政府贷款</t>
  </si>
  <si>
    <t xml:space="preserve">   2020年地方政府一般债券发行额</t>
  </si>
  <si>
    <t>四、2020年地方政府一般债务还本额</t>
  </si>
  <si>
    <t>五、2020年末地方政府一般债务余额预计执行数</t>
  </si>
  <si>
    <t>六、2021年地方财政赤字</t>
  </si>
  <si>
    <t>七、2021年地方政府一般债务余额限额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</si>
  <si>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</si>
  <si>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 xml:space="preserve">    中央转贷地方的国际金融组织和外国政府贷款</t>
  </si>
  <si>
    <t xml:space="preserve">    2020年地方政府一般债券发行额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</si>
  <si>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</si>
  <si>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一、2019年末地方政府专项债务余额实际数</t>
  </si>
  <si>
    <t>二、2020年末地方政府专项债务余额限额</t>
  </si>
  <si>
    <t>三、2020年地方政府专项债务发行额</t>
  </si>
  <si>
    <t>四、2020年地方政府专项债务还本额</t>
  </si>
  <si>
    <t>五、2020年末地方政府专项债务余额预计执行数</t>
  </si>
  <si>
    <t>六、2021年地方政府专项债务新增限额</t>
  </si>
  <si>
    <t>七、2020年末地方政府专项债务余额限额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</si>
  <si>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</si>
  <si>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六、2020年地方政府专项债务新增限额</t>
  </si>
  <si>
    <t>七、2021年末地方政府专项债务余额限额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</si>
  <si>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</si>
  <si>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公式</t>
  </si>
  <si>
    <t>本地区</t>
  </si>
  <si>
    <t>本级</t>
  </si>
  <si>
    <t>一、2020年发行预计执行数</t>
  </si>
  <si>
    <t>A=B+D</t>
  </si>
  <si>
    <t>（一）一般债券</t>
  </si>
  <si>
    <t xml:space="preserve">   其中：再融资债券</t>
  </si>
  <si>
    <t>（二）专项债券</t>
  </si>
  <si>
    <t>D</t>
  </si>
  <si>
    <t>二、2020年还本预计执行数</t>
  </si>
  <si>
    <t>F=G+H</t>
  </si>
  <si>
    <t>G</t>
  </si>
  <si>
    <t>H</t>
  </si>
  <si>
    <t>三、2020年付息预计执行数</t>
  </si>
  <si>
    <t>I=J+K</t>
  </si>
  <si>
    <t>J</t>
  </si>
  <si>
    <t>K</t>
  </si>
  <si>
    <t>四、2021年还本预算数</t>
  </si>
  <si>
    <t>L=M+O</t>
  </si>
  <si>
    <t>M</t>
  </si>
  <si>
    <t xml:space="preserve">   其中：再融资</t>
  </si>
  <si>
    <t xml:space="preserve">      财政预算安排 </t>
  </si>
  <si>
    <t>N</t>
  </si>
  <si>
    <t>O</t>
  </si>
  <si>
    <t xml:space="preserve">      财政预算安排</t>
  </si>
  <si>
    <t>P</t>
  </si>
  <si>
    <t>五、2021年付息预算数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</si>
  <si>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</si>
  <si>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</si>
  <si>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</si>
  <si>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</si>
  <si>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下级</t>
  </si>
  <si>
    <t>一、2019年地方政府债务限额</t>
  </si>
  <si>
    <t>其中： 一般债务限额</t>
  </si>
  <si>
    <t xml:space="preserve">       专项债务限额</t>
  </si>
  <si>
    <t>二、提前下达的2020年新增地方政府债务限额</t>
  </si>
  <si>
    <t>注：本表反映本地区及本级年初预算中列示提前下达的新增地方政府债务限额情况，由县级以上地方各级财政部门在本级人民代表大会批准预算后二十日内公开。</t>
  </si>
  <si>
    <t>序号</t>
  </si>
  <si>
    <t>项目类型</t>
  </si>
  <si>
    <t>项目主管部门</t>
  </si>
  <si>
    <t>债券性质</t>
  </si>
  <si>
    <t>债券规模</t>
  </si>
  <si>
    <t>注：本表反映本级当年提前下达的新增地方政府债券资金使用安排，由县级以上地方各级财政部门在本级人民代表大会批准预算后二十日内公开。</t>
  </si>
  <si>
    <t>单位名称、项目名称</t>
  </si>
  <si>
    <t>项目年度绩效目标</t>
  </si>
  <si>
    <t>一级指标</t>
  </si>
  <si>
    <t>二级指标</t>
  </si>
  <si>
    <t>三级指标</t>
  </si>
  <si>
    <t>指标性质</t>
  </si>
  <si>
    <t>指标值</t>
  </si>
  <si>
    <t>度量单位</t>
  </si>
  <si>
    <t>指标属性</t>
  </si>
  <si>
    <t>指标内容</t>
  </si>
  <si>
    <t>6-2  重点工作情况解释说明汇总表</t>
  </si>
  <si>
    <t>重点工作</t>
  </si>
  <si>
    <t>举借债务</t>
  </si>
  <si>
    <t>预算绩效</t>
  </si>
  <si>
    <t>1-1  2021年富民县一般公共预算收入情况表</t>
    <phoneticPr fontId="81" type="noConversion"/>
  </si>
  <si>
    <t>一般公共预算收入</t>
    <phoneticPr fontId="81" type="noConversion"/>
  </si>
  <si>
    <t>一般公共预算支出</t>
    <phoneticPr fontId="81" type="noConversion"/>
  </si>
  <si>
    <t>1-2  2021年富民县一般公共预算支出情况表</t>
    <phoneticPr fontId="81" type="noConversion"/>
  </si>
  <si>
    <t>1-3  2021年富民县本级一般公共预算收入情况表</t>
    <phoneticPr fontId="81" type="noConversion"/>
  </si>
  <si>
    <t>本级一般公共预算收入</t>
    <phoneticPr fontId="81" type="noConversion"/>
  </si>
  <si>
    <t>1-4  2021年富民县本级一般公共预算支出情况表</t>
    <phoneticPr fontId="81" type="noConversion"/>
  </si>
  <si>
    <t>本级一般公共预算支出</t>
    <phoneticPr fontId="81" type="noConversion"/>
  </si>
  <si>
    <t>对下专项转移支付补助</t>
    <phoneticPr fontId="81" type="noConversion"/>
  </si>
  <si>
    <t>对下一般性转移支付补助</t>
    <phoneticPr fontId="81" type="noConversion"/>
  </si>
  <si>
    <t>对下一般性转移支付补助（义务教育）</t>
    <phoneticPr fontId="81" type="noConversion"/>
  </si>
  <si>
    <t>对下一般性转移支付补助（基本养老保险和低保）</t>
    <phoneticPr fontId="81" type="noConversion"/>
  </si>
  <si>
    <t>对下一般性转移支付补助（农村综合改革）</t>
    <phoneticPr fontId="81" type="noConversion"/>
  </si>
  <si>
    <t>1-5  2021年富民县本级一般公共预算政府预算经济分类表（基本支出）</t>
    <phoneticPr fontId="81" type="noConversion"/>
  </si>
  <si>
    <t>1-7  2021年富民县分地区税收返还和转移支付预算表</t>
    <phoneticPr fontId="81" type="noConversion"/>
  </si>
  <si>
    <t>1-8  2021年富民县本级“三公”经费预算财政拨款情况统计表</t>
    <phoneticPr fontId="81" type="noConversion"/>
  </si>
  <si>
    <t>2-2  2021年富民县政府性基金预算支出情况表</t>
    <phoneticPr fontId="81" type="noConversion"/>
  </si>
  <si>
    <t>政府性基金支出</t>
    <phoneticPr fontId="81" type="noConversion"/>
  </si>
  <si>
    <t>本级政府性基金预算收入</t>
    <phoneticPr fontId="81" type="noConversion"/>
  </si>
  <si>
    <t>2-3  2021年富民县本级政府性基金预算收入情况表</t>
    <phoneticPr fontId="81" type="noConversion"/>
  </si>
  <si>
    <t>2-4  2021年富民县本级政府性基金预算支出情况表</t>
    <phoneticPr fontId="81" type="noConversion"/>
  </si>
  <si>
    <t>本级政府性基金支出</t>
    <phoneticPr fontId="81" type="noConversion"/>
  </si>
  <si>
    <t>3-1  2021年富民县国有资本经营收入预算情况表</t>
    <phoneticPr fontId="81" type="noConversion"/>
  </si>
  <si>
    <t>国有资本经营收入</t>
    <phoneticPr fontId="81" type="noConversion"/>
  </si>
  <si>
    <t>3-2  2021年富民县国有资本经营支出预算情况表</t>
    <phoneticPr fontId="81" type="noConversion"/>
  </si>
  <si>
    <t>富民县国有资本经营支出</t>
    <phoneticPr fontId="81" type="noConversion"/>
  </si>
  <si>
    <t>3-3  2021年富民县本级国有资本经营收入预算情况表</t>
    <phoneticPr fontId="81" type="noConversion"/>
  </si>
  <si>
    <t>本级国有资本经营收入</t>
    <phoneticPr fontId="81" type="noConversion"/>
  </si>
  <si>
    <t>3-4  2021年富民县本级国有资本经营支出预算情况表</t>
    <phoneticPr fontId="81" type="noConversion"/>
  </si>
  <si>
    <t>本级国有资本经营支出</t>
    <phoneticPr fontId="81" type="noConversion"/>
  </si>
  <si>
    <t>4-1  2021年富民县社会保险基金收入预算情况表</t>
    <phoneticPr fontId="81" type="noConversion"/>
  </si>
  <si>
    <t>4-2  2021年富民县社会保险基金支出预算情况表</t>
    <phoneticPr fontId="81" type="noConversion"/>
  </si>
  <si>
    <t>4-3  2021年富民县本级社会保险基金收入预算情况表</t>
    <phoneticPr fontId="81" type="noConversion"/>
  </si>
  <si>
    <t>4-4  2021年富民县本级社会保险基金支出预算情况表</t>
    <phoneticPr fontId="81" type="noConversion"/>
  </si>
  <si>
    <t>5-2  富民县2020年地方政府一般债务余额情况表</t>
    <phoneticPr fontId="81" type="noConversion"/>
  </si>
  <si>
    <t>5-3  富民县本级2020年地方政府一般债务余额情况表</t>
    <phoneticPr fontId="81" type="noConversion"/>
  </si>
  <si>
    <t>5-4  富民县2020年地方政府专项债务余额情况表</t>
    <phoneticPr fontId="81" type="noConversion"/>
  </si>
  <si>
    <r>
      <t>5-5</t>
    </r>
    <r>
      <rPr>
        <sz val="20"/>
        <rFont val="方正小标宋简体"/>
        <family val="3"/>
        <charset val="134"/>
      </rPr>
      <t xml:space="preserve">  富民县</t>
    </r>
    <r>
      <rPr>
        <sz val="20"/>
        <rFont val="方正小标宋简体"/>
        <family val="3"/>
        <charset val="134"/>
      </rPr>
      <t>本级2020年地方政府专项债务余额情况表</t>
    </r>
    <phoneticPr fontId="81" type="noConversion"/>
  </si>
  <si>
    <t>5-6  富民县地方政府债券发行及还本
付息情况表</t>
    <phoneticPr fontId="81" type="noConversion"/>
  </si>
  <si>
    <t>5-7  富民县2021年地方政府债务限额提前下达情况表</t>
    <phoneticPr fontId="81" type="noConversion"/>
  </si>
  <si>
    <t>5-8  富民县2020年年初新增地方政府债券资金安排表</t>
    <phoneticPr fontId="81" type="noConversion"/>
  </si>
  <si>
    <t>6-1   2021年富民县重大政策和重点项目绩效目标表</t>
    <phoneticPr fontId="81" type="noConversion"/>
  </si>
  <si>
    <r>
      <t>2</t>
    </r>
    <r>
      <rPr>
        <b/>
        <sz val="14"/>
        <color theme="1"/>
        <rFont val="宋体"/>
        <family val="3"/>
        <charset val="134"/>
        <scheme val="minor"/>
      </rPr>
      <t>020年</t>
    </r>
    <r>
      <rPr>
        <b/>
        <sz val="14"/>
        <color theme="1"/>
        <rFont val="宋体"/>
        <family val="3"/>
        <charset val="134"/>
        <scheme val="minor"/>
      </rPr>
      <t>年工作重点及工作情况</t>
    </r>
    <phoneticPr fontId="81" type="noConversion"/>
  </si>
  <si>
    <t xml:space="preserve">  房屋建筑物购建</t>
  </si>
  <si>
    <t xml:space="preserve">  基础设施建设</t>
  </si>
  <si>
    <t xml:space="preserve">  助学金</t>
  </si>
  <si>
    <t xml:space="preserve">  个人农业生产补贴</t>
  </si>
  <si>
    <t xml:space="preserve">  其他对个人和家庭补助</t>
  </si>
  <si>
    <t>对社会保障基金补助</t>
  </si>
  <si>
    <t>债务利息及费用支出</t>
  </si>
  <si>
    <t>预备费及预留</t>
  </si>
  <si>
    <t>其他支出</t>
  </si>
  <si>
    <t>说明：2021年转移支付预算数是根据2020年实际执行数预测，最终数据以年末实际执行数为准。</t>
    <phoneticPr fontId="81" type="noConversion"/>
  </si>
  <si>
    <t>富民县</t>
    <phoneticPr fontId="81" type="noConversion"/>
  </si>
  <si>
    <t>1-6  2021年富民县本级一般公共预算支出表(州、市对下转移支付项目)(空表)</t>
    <phoneticPr fontId="81" type="noConversion"/>
  </si>
  <si>
    <t>说明：2021年富民县一般公共预算支出无对下转移支付项目安排，本表为空表。</t>
    <phoneticPr fontId="81" type="noConversion"/>
  </si>
  <si>
    <t>政府性基金预算收入</t>
    <phoneticPr fontId="81" type="noConversion"/>
  </si>
  <si>
    <t xml:space="preserve">   地方政府专项债务转贷收入</t>
    <phoneticPr fontId="81" type="noConversion"/>
  </si>
  <si>
    <t>2-1  2021年富民县政府性基金预算收入情况表</t>
    <phoneticPr fontId="81" type="noConversion"/>
  </si>
  <si>
    <t>23008</t>
    <phoneticPr fontId="81" type="noConversion"/>
  </si>
  <si>
    <t>说明:2021年富民县无政府性基金对下转移支付支出安排，本表为空表</t>
    <phoneticPr fontId="81" type="noConversion"/>
  </si>
  <si>
    <t xml:space="preserve">    国有企业退休人员社会化管理补助支出</t>
    <phoneticPr fontId="81" type="noConversion"/>
  </si>
  <si>
    <t>3-5  2021年富民县本级国有资本经营预算转移支付表（分地区）（空表）</t>
    <phoneticPr fontId="81" type="noConversion"/>
  </si>
  <si>
    <t>说明：2021年富民县无国有资本经营转移支付支出安排，本表为空表。</t>
    <phoneticPr fontId="81" type="noConversion"/>
  </si>
  <si>
    <t>3-6  2021年富民县本级国有资本经营预算转移支付表（分项目）（空表）</t>
    <phoneticPr fontId="81" type="noConversion"/>
  </si>
  <si>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(1)公务接待费：公务接待费较上年预算数减少50万元，主要是2021年压缩“三公”支出标准，所以预算数减少；（2）公务用车购置及运行费较上年预算数减少172.36万元，其中：公务用车购置费较上年减少70.46万元万元，主要是公安局公务用车购置费较上年减少44.5万元，交警队公务用车购置费减少43万元，司法局公务用车购置费减少0.96万元，自然资源公安局公务用车购置费较上年增加18万元；公务用车运行费较上年减少101.9万元。主要是因2021年压缩“三公”支出标准，所以预算数减少。</t>
    <phoneticPr fontId="81" type="noConversion"/>
  </si>
  <si>
    <t>八、生育保险基金收入</t>
  </si>
  <si>
    <t>上年结余收入</t>
    <phoneticPr fontId="81" type="noConversion"/>
  </si>
  <si>
    <t>八、生育保险基金支出</t>
  </si>
  <si>
    <t>年终结余</t>
    <phoneticPr fontId="81" type="noConversion"/>
  </si>
  <si>
    <t>上解上级支出</t>
    <phoneticPr fontId="81" type="noConversion"/>
  </si>
  <si>
    <t>5-1  富民县2020年地方政府债务限额及余额预算情况表</t>
    <phoneticPr fontId="81" type="noConversion"/>
  </si>
  <si>
    <t>富民县</t>
    <phoneticPr fontId="81" type="noConversion"/>
  </si>
  <si>
    <t>国家高原云果产业园项目</t>
  </si>
  <si>
    <t>现代农业示范项目</t>
  </si>
  <si>
    <t>富民县农业农村局</t>
    <phoneticPr fontId="81" type="noConversion"/>
  </si>
  <si>
    <t>专项债券</t>
    <phoneticPr fontId="81" type="noConversion"/>
  </si>
  <si>
    <t>富民工业园区基础设施建设项目</t>
  </si>
  <si>
    <t>园区基础设施</t>
    <phoneticPr fontId="81" type="noConversion"/>
  </si>
  <si>
    <t>富民县工业园区管理委员会</t>
    <phoneticPr fontId="81" type="noConversion"/>
  </si>
  <si>
    <t>富民县城建成区棚户区改造项目班张村片区安置房基础设施建设</t>
  </si>
  <si>
    <t>棚户区改造</t>
    <phoneticPr fontId="81" type="noConversion"/>
  </si>
  <si>
    <t>富民县住房和城乡建设局</t>
    <phoneticPr fontId="81" type="noConversion"/>
  </si>
  <si>
    <t>富民县城建成区棚户区改造项目东城河片区安置房基础设施建设</t>
  </si>
  <si>
    <t>富民县2020年新增债务15.04亿元，其中：新增专项债券13.14亿元，再融资债券1.9亿元。</t>
    <phoneticPr fontId="81" type="noConversion"/>
  </si>
  <si>
    <t>国有资产监督管理</t>
    <phoneticPr fontId="117" type="noConversion"/>
  </si>
  <si>
    <t>一是严格执行《富民县行政事业单位及国有企业国有资产管理办法（试行）》、《富民县行政事业单位国有资产配置管理暂行办法》和《富民县行政事业单位通用办公设备、办公家具配置标准（2018版）》，合理配置、处置和使用国有资产，国有资产经营收益实行“收支两条线”管理，由产权所有人缴入国库。二是根据《中共富民县委关于建立县人民政府向县人大常委会报告国有资产管理情况制度的意见》，每年向人大常委会报告国有资产管理情况，根据审议建议和意见，提出整改措施。</t>
    <phoneticPr fontId="117" type="noConversion"/>
  </si>
  <si>
    <t>企业扶持资金申报</t>
    <phoneticPr fontId="117" type="noConversion"/>
  </si>
  <si>
    <t>一是根据各项目资金申报要求，组织企业在“阳光云财一网通”上申报，争取上级资金扶持。二是对扶持资金进行跟踪问效，加强资金监督管理。</t>
    <phoneticPr fontId="117" type="noConversion"/>
  </si>
  <si>
    <t>国有企业监督管理</t>
  </si>
  <si>
    <t>1、完成了2020年退休人员社会化管理工作，移交退休人员317人。2、重新规范了县城投、产投、博润水务公司的薪酬管理制度。</t>
  </si>
  <si>
    <t>一、代表县人民政府履行出资人职责，按照《公司法》、《企业国有资产法》、《公司章程》、《富民县县属投融资公司融资审批管理办法》等法律法规及规范性文件，对涉及出资人权益的重大事项依法进行审核（审批），确保国有资本保值增值；二、加强企业内部管理，督促国资监管企业严格贯彻执行《富民县国资监管企业落实“三重一大”决策制度实施办法（试行）》，规范国资监管企业领导班子决策行为；三、制定了《富民县国资委监管企业资产租赁监督管理办法》，规范国资监管企业资产租赁行为；四、贯彻落实《富民县深化国有企业改革三年行动实施方案（2019-2021年）》，制定了《富民县国资监管企业优化重组方案》，有序推进我县国资监管企业市场化转型及优化重组，提高国有资本运行效率，做大做强做优国有资本；</t>
  </si>
  <si>
    <r>
      <rPr>
        <b/>
        <sz val="11"/>
        <color theme="1"/>
        <rFont val="宋体"/>
        <family val="3"/>
        <charset val="134"/>
        <scheme val="minor"/>
      </rPr>
      <t>一、日常工作：</t>
    </r>
    <r>
      <rPr>
        <sz val="11"/>
        <color theme="1"/>
        <rFont val="宋体"/>
        <family val="3"/>
        <charset val="134"/>
        <scheme val="minor"/>
      </rPr>
      <t xml:space="preserve">
    1.绩效目标管理：根据《富民县人民政府办公室关于印发富民县2020－2022年中期财政规划和2020年部门预算编制指导意见的通知》（富政办通〔2019〕89号），县本级和镇人民政府（街道办事处），编制了2020年度财政资金整体支出绩效目标及项目支出绩效目标。
    2.运行监控管理：根据《富民县财政局关于开展2020年财政资金支出绩效运行跟踪监控的通知》精神，2020年度全县项目资金支出80,593.84万元，县本级和镇人民政府（街道办事处）纳入绩效目标管理的项目支出金80,593.84万元，纳入绩效目标管理的项目支出金额占项目支出金额的比率100%；纳入绩效监控管理的项目支出金80,593.84万元，纳入绩效监控管理的项目支出金额占项目支出金额的比率100%。
    3.绩效评价管理：（1）绩效自评工作。根据《富民县财政局关于开展2019年度预算支出绩效自评工作的通知》（富政通〔2020〕10号），县本级和镇人民政府（街道办事处），对2019年度整体支资金164,453.86万元进行了绩效自评，其中：项目支出自评资金84,392.40万元。（2）绩效再评价工作。经研究决定并报经县人民政府分管领导批准，委托云南杻之阳会计师事务所，对2019年度富民县财政预算支出绩效自评中的14个项目，3,949.82万元资金开展绩效再评价工作，绩效再评价分为，整体支出评价、项目支出评价和政策性评价。
    4.绩效信息公开及其他：根据《富民县财政局2020年预算信息公开公工作的通知》（富政通〔2020〕19号），县本级和镇人民政府（街道办事处），对本单位所编制的2020年度财政资金整体支出绩效目标和项目支出绩效目标，以及2019年度财政资金整体支出和项目支出自评报告进行了公开，接受社会监督。
</t>
    </r>
    <r>
      <rPr>
        <b/>
        <sz val="11"/>
        <color theme="1"/>
        <rFont val="宋体"/>
        <family val="3"/>
        <charset val="134"/>
        <scheme val="minor"/>
      </rPr>
      <t>二、专项工作：</t>
    </r>
    <r>
      <rPr>
        <sz val="11"/>
        <color theme="1"/>
        <rFont val="宋体"/>
        <family val="3"/>
        <charset val="134"/>
        <scheme val="minor"/>
      </rPr>
      <t xml:space="preserve">
    财政扶贫资金平台监控管理。根据上级财政部门相关文件精神，完成了2020年度财政扶贫资金平台监控管理工作，纳入绩效管理的扶贫项目187个，纳入绩效管理的扶贫项目资金16122.36万元。
</t>
    </r>
  </si>
  <si>
    <t>“三公”经费管理</t>
    <phoneticPr fontId="81" type="noConversion"/>
  </si>
  <si>
    <t>“三公”经费增减变化原因说明:(1)公务接待费：公务接待费较上年预算数减少50万元，主要是2021年压缩“三公”支出标准，所以预算数减少；（2）公务用车购置及运行费较上年预算数减少172.36万元，其中：公务用车购置费较上年减少70.46万元万元，主要是公安局公务用车购置费较上年减少44.5万元，交警队公务用车购置费减少43万元，司法局公务用车购置费减少0.96万元，自然资源公安局公务用车购置费较上年增加18万元；公务用车运行费较上年减少101.9万元。主要是因2021年压缩“三公”支出标准，所以预算数减少。</t>
    <phoneticPr fontId="81" type="noConversion"/>
  </si>
  <si>
    <t>富民县2021年一般公共预算上级补助收入预算数96264万元， 其中：税收返还5693万元、一般性转移支付收入45163万元、专项转移支付收入30000万元。以上数据除税收返还为历年固定返还数，一般性转移支付收入和专项转移支付收入为根据上年执行数规模预测的预计数，最终以2021年末实行执行数为准。2021年一般公共预算上级补助收入预算数均全部纳入一般公共预算支出年初预算安排，其中一般性转移支付已全额用于“三保”支出纳入部门预算细化编制。</t>
    <phoneticPr fontId="81" type="noConversion"/>
  </si>
  <si>
    <t>空充分调动政协委员依法履职的积极性，发挥专项资金在政协委员提案、社情民意办理工作中的保障作用。</t>
    <phoneticPr fontId="81" type="noConversion"/>
  </si>
  <si>
    <t>产出指标</t>
  </si>
  <si>
    <t>产出指标</t>
    <phoneticPr fontId="81" type="noConversion"/>
  </si>
  <si>
    <t>数量指标</t>
  </si>
  <si>
    <t>数量指标</t>
    <phoneticPr fontId="81" type="noConversion"/>
  </si>
  <si>
    <t>办理政协委员提
案及社情民意数量</t>
    <phoneticPr fontId="81" type="noConversion"/>
  </si>
  <si>
    <t>&gt;=</t>
  </si>
  <si>
    <t>&gt;=</t>
    <phoneticPr fontId="81" type="noConversion"/>
  </si>
  <si>
    <t>件</t>
    <phoneticPr fontId="81" type="noConversion"/>
  </si>
  <si>
    <t>定量指标</t>
  </si>
  <si>
    <t>定量指标</t>
    <phoneticPr fontId="81" type="noConversion"/>
  </si>
  <si>
    <t>质量指标</t>
  </si>
  <si>
    <t>质量指标</t>
    <phoneticPr fontId="81" type="noConversion"/>
  </si>
  <si>
    <t>验收通过率</t>
  </si>
  <si>
    <t>%</t>
  </si>
  <si>
    <t>%</t>
    <phoneticPr fontId="81" type="noConversion"/>
  </si>
  <si>
    <t>成本指标</t>
  </si>
  <si>
    <t>成本指标</t>
    <phoneticPr fontId="81" type="noConversion"/>
  </si>
  <si>
    <t>办理政协委员提
案及社情民意金额</t>
    <phoneticPr fontId="81" type="noConversion"/>
  </si>
  <si>
    <t>=</t>
  </si>
  <si>
    <t>=</t>
    <phoneticPr fontId="81" type="noConversion"/>
  </si>
  <si>
    <t>元</t>
  </si>
  <si>
    <t>元</t>
    <phoneticPr fontId="81" type="noConversion"/>
  </si>
  <si>
    <t>效益指标</t>
  </si>
  <si>
    <t>效益指标</t>
    <phoneticPr fontId="81" type="noConversion"/>
  </si>
  <si>
    <t>社会效益指标</t>
  </si>
  <si>
    <t>社会效益指标</t>
    <phoneticPr fontId="81" type="noConversion"/>
  </si>
  <si>
    <t>办理政协委员提
案及社情民是否
在政协委员中有
影响力</t>
    <phoneticPr fontId="81" type="noConversion"/>
  </si>
  <si>
    <t>是</t>
    <phoneticPr fontId="81" type="noConversion"/>
  </si>
  <si>
    <t xml:space="preserve">% </t>
    <phoneticPr fontId="81" type="noConversion"/>
  </si>
  <si>
    <t>定性指标</t>
  </si>
  <si>
    <t>定性指标</t>
    <phoneticPr fontId="81" type="noConversion"/>
  </si>
  <si>
    <t>是否在政协委员中有影响力</t>
    <phoneticPr fontId="81" type="noConversion"/>
  </si>
  <si>
    <t>满意度指标</t>
  </si>
  <si>
    <t>满意度指标</t>
    <phoneticPr fontId="81" type="noConversion"/>
  </si>
  <si>
    <t>服务对象满意度
指标</t>
    <phoneticPr fontId="81" type="noConversion"/>
  </si>
  <si>
    <t>服务对象满意度</t>
    <phoneticPr fontId="81" type="noConversion"/>
  </si>
  <si>
    <t>反映服务对象对政策研究工作的整体满意情况。服务对象满意度=（对政策研
究工作的整体满意的人数/问
卷调查人数）*100%</t>
    <phoneticPr fontId="81" type="noConversion"/>
  </si>
  <si>
    <t>形成最终办理政协委员提案及社情民意个数</t>
    <phoneticPr fontId="81" type="noConversion"/>
  </si>
  <si>
    <t>最终办理政协委员提案及社情民意验收通过情况</t>
    <phoneticPr fontId="81" type="noConversion"/>
  </si>
  <si>
    <t>办理政协委员提案及社情民意金额</t>
    <phoneticPr fontId="81" type="noConversion"/>
  </si>
  <si>
    <t>富民县自然资源局-富民县国土空间规划2020至2035等规划编制技术服务费专项经费</t>
    <phoneticPr fontId="81" type="noConversion"/>
  </si>
  <si>
    <t>含富民县国土空间规划（2020-2035）编制技术服务费，定街道、大营街道、罗免镇、散旦镇乡级土地利用总体规划修改工作技术服务费，富民县城及周边区域旧城
改造及低效用地再开发项目范围内控制性详细规划梳理工作技术服务费，富民县中心城区控制性详细规划编制与梳理技术服务费，富民县“多规合一”规划编制工
作技术服务费，富民县海绵城市专项规划编制技术服务费，富民县城市总体规划（2018—2035）编制技术服务费，富民县城市地下综合管廊工程规划》编制工作城
市地下管线探测服务费</t>
    <phoneticPr fontId="81" type="noConversion"/>
  </si>
  <si>
    <t>解决空间布局混
乱、无序建设、
重复建设、资源
浪费等问题，促
进经济社会全面
协调可持续发展</t>
    <phoneticPr fontId="81" type="noConversion"/>
  </si>
  <si>
    <t>中国人民政治协商会议云南省富民县委员会办公室-富民县政协提案及社情民意办理补助经费</t>
    <phoneticPr fontId="81" type="noConversion"/>
  </si>
  <si>
    <t>开展各规划编制</t>
  </si>
  <si>
    <t>按时高质量完成富民县国土总体空间规划编制任务</t>
  </si>
  <si>
    <t>高质量完成工作任务</t>
  </si>
  <si>
    <t>发挥规划在经济社会中的指导和调控作用，实现经济社会持续健康发展，提升县域发展水平</t>
  </si>
  <si>
    <t>90</t>
  </si>
  <si>
    <t>实现经济社会持续健康发展，提升县域发展水平</t>
  </si>
  <si>
    <t>服务对象满意度指标</t>
  </si>
  <si>
    <t>减少城市开发建设对生态环境的影响，形成人口、经济、资源环境协调发展格局。</t>
  </si>
  <si>
    <t>95</t>
  </si>
  <si>
    <t>群众满意度达95%以上</t>
  </si>
  <si>
    <t>富民县城市管理局-2021年清扫保洁购买服务专项经费</t>
    <phoneticPr fontId="81" type="noConversion"/>
  </si>
  <si>
    <t>该项目的实施保证了城市环境卫生管理工作的正常开展，达到环卫设施完好、保持县城环境卫生的干净整洁，城市管理有序，按照昆明主城标准管理富民辅城提供坚实保障。项目资金主要用于环卫基础设施日常维护、县城生活垃圾集中收集清运、32辆环卫专用车日常养护、县城22座公厕免收费的管理及维护费。同时，环卫站安排人员对县城环境卫生工作进行巡查、检查，依照《昆明市城市市容和环境卫生管理条例》对乱泼乱倒等违反的行为予以纠正和劝阻，提高市民的环境卫生意识，增进市民对环卫工作的理解和支持。县城建成区18条街道，清扫保洁面积58.38万平方米，道路清洁率达到100%。县城日产生活垃圾40吨，做到日产日清，集中收集处理率常年保持在100%，公众满意度100%。</t>
    <phoneticPr fontId="81" type="noConversion"/>
  </si>
  <si>
    <t>全县范围内</t>
  </si>
  <si>
    <t>580000</t>
  </si>
  <si>
    <t>平方米</t>
  </si>
  <si>
    <t>2021年富民县城市管理局预算编制方案</t>
  </si>
  <si>
    <t>垃圾处理率、无害化处理率</t>
  </si>
  <si>
    <t>时效指标</t>
  </si>
  <si>
    <t>2021年</t>
  </si>
  <si>
    <t>2021</t>
  </si>
  <si>
    <t>年</t>
  </si>
  <si>
    <t>县城环境卫生的干净整洁率</t>
  </si>
  <si>
    <t>环卫车辆、环卫设施日常维修率</t>
  </si>
  <si>
    <t>公厕免收费管理及维护率</t>
  </si>
  <si>
    <t>50份公众满意度问卷调查</t>
  </si>
  <si>
    <t>50</t>
  </si>
  <si>
    <t>份</t>
  </si>
  <si>
    <t>富民县住房和城乡建设局-云南省昆明市富民县南二环、西二环水校至文昌路闭合段及景秀路延长线市政道路建设PPP项目专项资金</t>
    <phoneticPr fontId="81" type="noConversion"/>
  </si>
  <si>
    <t>完成主体工程建设</t>
    <phoneticPr fontId="81" type="noConversion"/>
  </si>
  <si>
    <t>主体工程完成率</t>
  </si>
  <si>
    <t>20</t>
  </si>
  <si>
    <t>反映主体工程完成情况。
主体工程完成率=（按计划完成主体工程的工程量/计划完成主体工程量）*100%。</t>
  </si>
  <si>
    <t>安全事故发生率</t>
  </si>
  <si>
    <t>&lt;=</t>
  </si>
  <si>
    <t>5</t>
  </si>
  <si>
    <t>反映工程实施期间的安全目标。</t>
  </si>
  <si>
    <t>计划开工率</t>
  </si>
  <si>
    <t>反映工程按计划开工情况。
项目按计划开工率=实际开工项目个数/按计划应开工项目个数×100%。</t>
  </si>
  <si>
    <t>工程单位建设成本</t>
  </si>
  <si>
    <t>57684.3</t>
  </si>
  <si>
    <t>万元</t>
  </si>
  <si>
    <t>反映单位平米数、公里数、个数、亩数等的平均成本。</t>
  </si>
  <si>
    <t>受益人群覆盖率</t>
  </si>
  <si>
    <t>70</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</si>
  <si>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</si>
  <si>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</si>
  <si>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</si>
  <si>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富民县教育体育局-昆明行知中学和富民一中教育技术装备建设租金专项资金</t>
    <phoneticPr fontId="81" type="noConversion"/>
  </si>
  <si>
    <t>按照协议约定2021年内完成租金支付</t>
    <phoneticPr fontId="81" type="noConversion"/>
  </si>
  <si>
    <t>购置计划完成率</t>
  </si>
  <si>
    <t>100</t>
  </si>
  <si>
    <t>反映部门购置计划执行情况购置计划执行情况。
购置计划完成率=（实际购置交付装备数量/计划购置交付装备数量）*100%。</t>
  </si>
  <si>
    <t>购置设备利用率</t>
  </si>
  <si>
    <t>反映设备购置的产品质量情况。
验收通过率=（通过验收的购置数量/购置总数量）*100%。</t>
  </si>
  <si>
    <t>反映设备利用情况。
设备利用率=（投入使用设备数/购置设备总数）*100%。</t>
  </si>
  <si>
    <t>设备部署及时率</t>
  </si>
  <si>
    <t>反映新购设备按时部署情况。
设备部署及时率=（及时部署设备数量/新购设备总数）*100%。</t>
  </si>
  <si>
    <t>经济效益指标</t>
  </si>
  <si>
    <t>设备采购经济性</t>
  </si>
  <si>
    <t>0</t>
  </si>
  <si>
    <t>反映设备采购成本低于计划数所获得的经济效益。</t>
  </si>
  <si>
    <t>可持续影响指标</t>
  </si>
  <si>
    <t>设备使用年限</t>
  </si>
  <si>
    <t>反映新投入设备使用年限情况。</t>
  </si>
  <si>
    <t>使用人员满意度</t>
  </si>
  <si>
    <t>反映服务对象对购置设备的整体满意情况。
使用人员满意度=（对购置设备满意的人数/问卷调查人数）*100%。</t>
  </si>
  <si>
    <t>富民县科学技术和工业信息化局-富民县2020年增长促进民营经济产业发展扶持专项资金</t>
    <phoneticPr fontId="81" type="noConversion"/>
  </si>
  <si>
    <t>提升我县产业发展水平，壮大实体经济、民营经济，鼓励企业做优做强，加快企业转型升级步伐，保持经济稳定增长，力争走出一条具有富民特色的产业发展之路，实现辅城新区的崛起式、跨越式发展提供坚实的产业支撑。</t>
  </si>
  <si>
    <t>提升我县产业发展水平，壮大实体经济、民营经济，鼓励企业做优做强，加快企业转型升级步伐，保持经济稳定增长，力争走出一条具有富民特色的产业发展之路，实现辅城新区的崛起式、跨越式发展提供坚实的产业支撑。</t>
    <phoneticPr fontId="81" type="noConversion"/>
  </si>
  <si>
    <t>稳增长，促进民营经济发展</t>
  </si>
  <si>
    <t>5000000</t>
  </si>
  <si>
    <t>促进民营经济发展</t>
  </si>
  <si>
    <t>企业满意度调查</t>
  </si>
  <si>
    <t>反映企业对稳增长促进民营经济扶持资金满意度</t>
  </si>
  <si>
    <t>中国共产党富民县纪律检查委员会-2021年县纪委会议费经费</t>
    <phoneticPr fontId="81" type="noConversion"/>
  </si>
  <si>
    <t>顺利召开中共富民县纪委十三届七次全体（扩大）会议、纪检监察业务会议及其他会议。</t>
    <phoneticPr fontId="81" type="noConversion"/>
  </si>
  <si>
    <t>会议次数</t>
  </si>
  <si>
    <t>1（至少召开1次县纪委全会）</t>
  </si>
  <si>
    <t>次</t>
  </si>
  <si>
    <t>反映预算部门（单位）组织开展各类会议的总次数。</t>
  </si>
  <si>
    <t>通过召开会议，进行会议报道，宣传纪检监察工作</t>
  </si>
  <si>
    <t>微信公众号发布信息1条，相关网站发布信息1条</t>
  </si>
  <si>
    <t>条</t>
  </si>
  <si>
    <t>反映组织召开会议，进行会议报道的次数。</t>
  </si>
  <si>
    <t>参会人员满意度</t>
  </si>
  <si>
    <t>反映参会人员对会议开展的满意度。参会人员满意度=（参会满意人数/问卷调查人数）*100%</t>
  </si>
  <si>
    <t>富民县交通运输局-昆禄公路富民段长效保洁专项资金</t>
    <phoneticPr fontId="81" type="noConversion"/>
  </si>
  <si>
    <t>完成煤山大桥至省水利水电学院路口段公路的保洁工作</t>
    <phoneticPr fontId="81" type="noConversion"/>
  </si>
  <si>
    <t>清扫昆禄公路路面</t>
  </si>
  <si>
    <t>10</t>
  </si>
  <si>
    <t>公里</t>
  </si>
  <si>
    <t>清理昆禄公路沿线垃圾</t>
  </si>
  <si>
    <t>修剪昆禄公路行道树</t>
  </si>
  <si>
    <t>1000</t>
  </si>
  <si>
    <t>株</t>
  </si>
  <si>
    <t>保持昆禄公路清洁</t>
  </si>
  <si>
    <t>及时清扫昆禄公路沿线垃圾</t>
  </si>
  <si>
    <t>工程验收合格率</t>
  </si>
  <si>
    <t>工程前期工作完成及时率</t>
  </si>
  <si>
    <t>工程建设造价低于当地平均标准的比例</t>
  </si>
  <si>
    <t>生态效益指标</t>
  </si>
  <si>
    <t>提高昆禄公路路容路貌</t>
  </si>
  <si>
    <t>有效</t>
  </si>
  <si>
    <t>增加公路安全行使的使用寿命</t>
  </si>
  <si>
    <t>8</t>
  </si>
  <si>
    <t>服务对象满意指标</t>
  </si>
  <si>
    <t>98</t>
  </si>
  <si>
    <t>2-5  2021年富民县本级政府性基金支出表(州、市对下转移支付)(空表)</t>
    <phoneticPr fontId="8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</si>
</sst>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1" formatCode="_ * #,##0_ ;_ * \-#,##0_ ;_ * &quot;-&quot;_ ;_ @_ "/>
    <numFmt numFmtId="43" formatCode="_ * #,##0.00_ ;_ * \-#,##0.00_ ;_ * &quot;-&quot;??_ ;_ @_ "/>
    <numFmt numFmtId="176" formatCode="_(* #,##0_);_(* \(#,##0\);_(* &quot;-&quot;_);_(@_)"/>
    <numFmt numFmtId="177" formatCode="_-&quot;$&quot;\ * #,##0_-;_-&quot;$&quot;\ * #,##0\-;_-&quot;$&quot;\ * &quot;-&quot;_-;_-@_-"/>
    <numFmt numFmtId="178" formatCode="#,##0.00_);[Red]\(#,##0.00\)"/>
    <numFmt numFmtId="179" formatCode="0_ "/>
    <numFmt numFmtId="180" formatCode="0.00_ "/>
    <numFmt numFmtId="181" formatCode="0.0%"/>
    <numFmt numFmtId="182" formatCode="#,##0_ ;[Red]\-#,##0\ "/>
    <numFmt numFmtId="183" formatCode="\$#,##0.00;\(\$#,##0.00\)"/>
    <numFmt numFmtId="184" formatCode="_-* #,##0_-;\-* #,##0_-;_-* &quot;-&quot;_-;_-@_-"/>
    <numFmt numFmtId="185" formatCode="_(&quot;$&quot;* #,##0.00_);_(&quot;$&quot;* \(#,##0.00\);_(&quot;$&quot;* &quot;-&quot;??_);_(@_)"/>
    <numFmt numFmtId="186" formatCode="_-* #,##0.00_-;\-* #,##0.00_-;_-* &quot;-&quot;??_-;_-@_-"/>
    <numFmt numFmtId="187" formatCode="&quot;$&quot;#,##0_);[Red]\(&quot;$&quot;#,##0\)"/>
    <numFmt numFmtId="188" formatCode="_ * #,##0_ ;_ * \-#,##0_ ;_ * &quot;-&quot;??_ ;_ @_ "/>
    <numFmt numFmtId="189" formatCode="_-&quot;$&quot;\ * #,##0.00_-;_-&quot;$&quot;\ * #,##0.00\-;_-&quot;$&quot;\ * &quot;-&quot;??_-;_-@_-"/>
    <numFmt numFmtId="190" formatCode="#,##0;\(#,##0\)"/>
    <numFmt numFmtId="191" formatCode="&quot;$&quot;\ #,##0_-;[Red]&quot;$&quot;\ #,##0\-"/>
    <numFmt numFmtId="192" formatCode="_(* #,##0.00_);_(* \(#,##0.00\);_(* &quot;-&quot;??_);_(@_)"/>
    <numFmt numFmtId="193" formatCode="yy\.mm\.dd"/>
    <numFmt numFmtId="194" formatCode="0\.0,&quot;0&quot;"/>
    <numFmt numFmtId="195" formatCode="&quot;$&quot;\ #,##0.00_-;[Red]&quot;$&quot;\ #,##0.00\-"/>
    <numFmt numFmtId="196" formatCode="#,##0_ "/>
    <numFmt numFmtId="197" formatCode="&quot;$&quot;#,##0.00_);[Red]\(&quot;$&quot;#,##0.00\)"/>
    <numFmt numFmtId="198" formatCode="_(&quot;$&quot;* #,##0_);_(&quot;$&quot;* \(#,##0\);_(&quot;$&quot;* &quot;-&quot;_);_(@_)"/>
    <numFmt numFmtId="199" formatCode="\$#,##0;\(\$#,##0\)"/>
    <numFmt numFmtId="200" formatCode="0.0"/>
    <numFmt numFmtId="201" formatCode="#,##0.000000"/>
    <numFmt numFmtId="202" formatCode="#,##0.0_);\(#,##0.0\)"/>
    <numFmt numFmtId="203" formatCode="#,##0.0000"/>
    <numFmt numFmtId="204" formatCode="_ * #,##0.0000_ ;_ * \-#,##0.0000_ ;_ * &quot;-&quot;????_ ;_ @_ "/>
  </numFmts>
  <fonts count="121">
    <font>
      <sz val="11"/>
      <color indexed="8"/>
      <name val="宋体"/>
      <charset val="134"/>
    </font>
    <font>
      <sz val="11"/>
      <color theme="1"/>
      <name val="宋体"/>
      <family val="3"/>
      <charset val="134"/>
      <scheme val="minor"/>
    </font>
    <font>
      <sz val="20"/>
      <name val="方正小标宋简体"/>
      <family val="3"/>
      <charset val="134"/>
    </font>
    <font>
      <b/>
      <sz val="14"/>
      <name val="宋体"/>
      <family val="3"/>
      <charset val="134"/>
      <scheme val="minor"/>
    </font>
    <font>
      <sz val="12"/>
      <name val="宋体"/>
      <family val="3"/>
      <charset val="134"/>
      <scheme val="minor"/>
    </font>
    <font>
      <sz val="10"/>
      <name val="宋体"/>
      <family val="3"/>
      <charset val="134"/>
    </font>
    <font>
      <b/>
      <sz val="10"/>
      <name val="宋体"/>
      <family val="3"/>
      <charset val="134"/>
    </font>
    <font>
      <sz val="12"/>
      <name val="宋体"/>
      <family val="3"/>
      <charset val="134"/>
    </font>
    <font>
      <sz val="20"/>
      <color indexed="8"/>
      <name val="方正小标宋简体"/>
      <family val="3"/>
      <charset val="134"/>
    </font>
    <font>
      <b/>
      <sz val="14"/>
      <color indexed="8"/>
      <name val="宋体"/>
      <family val="3"/>
      <charset val="134"/>
    </font>
    <font>
      <sz val="14"/>
      <color indexed="8"/>
      <name val="宋体"/>
      <family val="3"/>
      <charset val="134"/>
    </font>
    <font>
      <sz val="14"/>
      <name val="宋体"/>
      <family val="3"/>
      <charset val="134"/>
    </font>
    <font>
      <sz val="11"/>
      <color indexed="8"/>
      <name val="宋体"/>
      <family val="3"/>
      <charset val="134"/>
      <scheme val="minor"/>
    </font>
    <font>
      <sz val="14"/>
      <color indexed="8"/>
      <name val="宋体"/>
      <family val="3"/>
      <charset val="134"/>
      <scheme val="minor"/>
    </font>
    <font>
      <sz val="12"/>
      <color indexed="8"/>
      <name val="宋体"/>
      <family val="3"/>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b/>
      <sz val="15"/>
      <name val="SimSun"/>
      <charset val="134"/>
    </font>
    <font>
      <sz val="9"/>
      <name val="SimSun"/>
      <charset val="134"/>
    </font>
    <font>
      <sz val="12"/>
      <color indexed="8"/>
      <name val="宋体"/>
      <family val="3"/>
      <charset val="134"/>
    </font>
    <font>
      <b/>
      <sz val="14"/>
      <name val="宋体"/>
      <family val="3"/>
      <charset val="134"/>
    </font>
    <font>
      <b/>
      <sz val="20"/>
      <name val="方正小标宋简体"/>
      <family val="3"/>
      <charset val="134"/>
    </font>
    <font>
      <sz val="14"/>
      <name val="MS Serif"/>
      <family val="1"/>
    </font>
    <font>
      <sz val="14"/>
      <name val="Times New Roman"/>
      <family val="1"/>
    </font>
    <font>
      <sz val="14"/>
      <name val="宋体"/>
      <family val="3"/>
      <charset val="134"/>
      <scheme val="minor"/>
    </font>
    <font>
      <sz val="11"/>
      <name val="宋体"/>
      <family val="3"/>
      <charset val="134"/>
    </font>
    <font>
      <b/>
      <sz val="12"/>
      <name val="宋体"/>
      <family val="3"/>
      <charset val="134"/>
    </font>
    <font>
      <sz val="16"/>
      <name val="宋体"/>
      <family val="3"/>
      <charset val="134"/>
    </font>
    <font>
      <sz val="16"/>
      <color indexed="8"/>
      <name val="方正小标宋简体"/>
      <family val="3"/>
      <charset val="134"/>
    </font>
    <font>
      <sz val="16"/>
      <color indexed="8"/>
      <name val="宋体"/>
      <family val="3"/>
      <charset val="134"/>
    </font>
    <font>
      <sz val="14"/>
      <color rgb="FF000000"/>
      <name val="宋体"/>
      <family val="3"/>
      <charset val="134"/>
    </font>
    <font>
      <sz val="14"/>
      <color theme="1"/>
      <name val="宋体"/>
      <family val="3"/>
      <charset val="134"/>
    </font>
    <font>
      <b/>
      <sz val="11"/>
      <name val="宋体"/>
      <family val="3"/>
      <charset val="134"/>
    </font>
    <font>
      <sz val="14"/>
      <color theme="1"/>
      <name val="宋体"/>
      <family val="3"/>
      <charset val="134"/>
      <scheme val="minor"/>
    </font>
    <font>
      <sz val="20"/>
      <color indexed="8"/>
      <name val="宋体"/>
      <family val="3"/>
      <charset val="134"/>
    </font>
    <font>
      <b/>
      <sz val="18"/>
      <color indexed="8"/>
      <name val="方正小标宋简体"/>
      <family val="3"/>
      <charset val="134"/>
    </font>
    <font>
      <b/>
      <sz val="14"/>
      <name val="黑体"/>
      <family val="3"/>
      <charset val="134"/>
    </font>
    <font>
      <sz val="14"/>
      <color indexed="9"/>
      <name val="宋体"/>
      <family val="3"/>
      <charset val="134"/>
    </font>
    <font>
      <sz val="20"/>
      <color theme="1"/>
      <name val="方正小标宋简体"/>
      <family val="3"/>
      <charset val="134"/>
    </font>
    <font>
      <sz val="20"/>
      <color theme="1"/>
      <name val="方正小标宋_GBK"/>
      <family val="4"/>
      <charset val="134"/>
    </font>
    <font>
      <sz val="12"/>
      <color theme="1"/>
      <name val="宋体"/>
      <family val="3"/>
      <charset val="134"/>
      <scheme val="minor"/>
    </font>
    <font>
      <sz val="14"/>
      <name val="Arial"/>
      <family val="2"/>
    </font>
    <font>
      <b/>
      <sz val="14"/>
      <name val="Arial"/>
      <family val="2"/>
    </font>
    <font>
      <b/>
      <sz val="14"/>
      <color theme="1"/>
      <name val="宋体"/>
      <family val="3"/>
      <charset val="134"/>
    </font>
    <font>
      <sz val="14"/>
      <color indexed="10"/>
      <name val="宋体"/>
      <family val="3"/>
      <charset val="134"/>
    </font>
    <font>
      <sz val="12"/>
      <color rgb="FFFF0000"/>
      <name val="宋体"/>
      <family val="3"/>
      <charset val="134"/>
    </font>
    <font>
      <sz val="11"/>
      <color indexed="9"/>
      <name val="宋体"/>
      <family val="3"/>
      <charset val="134"/>
    </font>
    <font>
      <b/>
      <sz val="15"/>
      <color indexed="56"/>
      <name val="宋体"/>
      <family val="3"/>
      <charset val="134"/>
    </font>
    <font>
      <sz val="12"/>
      <color indexed="9"/>
      <name val="宋体"/>
      <family val="3"/>
      <charset val="134"/>
    </font>
    <font>
      <sz val="12"/>
      <name val="Times New Roman"/>
      <family val="1"/>
    </font>
    <font>
      <sz val="10"/>
      <name val="Geneva"/>
      <family val="1"/>
    </font>
    <font>
      <sz val="11"/>
      <color indexed="20"/>
      <name val="宋体"/>
      <family val="3"/>
      <charset val="134"/>
    </font>
    <font>
      <sz val="10"/>
      <name val="Helv"/>
      <family val="2"/>
    </font>
    <font>
      <sz val="10"/>
      <name val="楷体"/>
      <family val="3"/>
      <charset val="134"/>
    </font>
    <font>
      <b/>
      <sz val="11"/>
      <color indexed="8"/>
      <name val="宋体"/>
      <family val="3"/>
      <charset val="134"/>
    </font>
    <font>
      <b/>
      <sz val="10"/>
      <name val="Tms Rmn"/>
      <family val="1"/>
    </font>
    <font>
      <b/>
      <sz val="12"/>
      <name val="Arial"/>
      <family val="2"/>
    </font>
    <font>
      <sz val="11"/>
      <color indexed="17"/>
      <name val="宋体"/>
      <family val="3"/>
      <charset val="134"/>
    </font>
    <font>
      <sz val="8"/>
      <name val="Times New Roman"/>
      <family val="1"/>
    </font>
    <font>
      <sz val="8"/>
      <name val="Arial"/>
      <family val="2"/>
    </font>
    <font>
      <b/>
      <sz val="10"/>
      <name val="MS Sans Serif"/>
      <family val="1"/>
    </font>
    <font>
      <sz val="7"/>
      <name val="Small Fonts"/>
      <charset val="134"/>
    </font>
    <font>
      <sz val="12"/>
      <color indexed="20"/>
      <name val="宋体"/>
      <family val="3"/>
      <charset val="134"/>
    </font>
    <font>
      <sz val="12"/>
      <color indexed="16"/>
      <name val="宋体"/>
      <family val="3"/>
      <charset val="134"/>
    </font>
    <font>
      <sz val="10"/>
      <name val="MS Sans Serif"/>
      <family val="2"/>
    </font>
    <font>
      <sz val="10"/>
      <name val="Arial"/>
      <family val="2"/>
    </font>
    <font>
      <sz val="11"/>
      <color indexed="62"/>
      <name val="宋体"/>
      <family val="3"/>
      <charset val="134"/>
    </font>
    <font>
      <sz val="12"/>
      <color indexed="17"/>
      <name val="宋体"/>
      <family val="3"/>
      <charset val="134"/>
    </font>
    <font>
      <b/>
      <sz val="8"/>
      <color indexed="9"/>
      <name val="宋体"/>
      <family val="3"/>
      <charset val="134"/>
    </font>
    <font>
      <u/>
      <sz val="12"/>
      <color indexed="12"/>
      <name val="宋体"/>
      <family val="3"/>
      <charset val="134"/>
    </font>
    <font>
      <b/>
      <sz val="13"/>
      <color indexed="56"/>
      <name val="宋体"/>
      <family val="3"/>
      <charset val="134"/>
    </font>
    <font>
      <sz val="10"/>
      <name val="仿宋_GB2312"/>
      <family val="3"/>
      <charset val="134"/>
    </font>
    <font>
      <sz val="11"/>
      <color indexed="60"/>
      <name val="宋体"/>
      <family val="3"/>
      <charset val="134"/>
    </font>
    <font>
      <b/>
      <sz val="15"/>
      <color indexed="54"/>
      <name val="宋体"/>
      <family val="3"/>
      <charset val="134"/>
    </font>
    <font>
      <b/>
      <sz val="11"/>
      <color indexed="63"/>
      <name val="宋体"/>
      <family val="3"/>
      <charset val="134"/>
    </font>
    <font>
      <b/>
      <sz val="11"/>
      <color indexed="56"/>
      <name val="宋体"/>
      <family val="3"/>
      <charset val="134"/>
    </font>
    <font>
      <b/>
      <sz val="13"/>
      <color indexed="54"/>
      <name val="宋体"/>
      <family val="3"/>
      <charset val="134"/>
    </font>
    <font>
      <b/>
      <sz val="18"/>
      <color indexed="56"/>
      <name val="宋体"/>
      <family val="3"/>
      <charset val="134"/>
    </font>
    <font>
      <sz val="9"/>
      <name val="宋体"/>
      <family val="3"/>
      <charset val="134"/>
    </font>
    <font>
      <b/>
      <sz val="12"/>
      <color indexed="8"/>
      <name val="宋体"/>
      <family val="3"/>
      <charset val="134"/>
    </font>
    <font>
      <sz val="10"/>
      <name val="Times New Roman"/>
      <family val="1"/>
    </font>
    <font>
      <b/>
      <sz val="10"/>
      <color indexed="9"/>
      <name val="宋体"/>
      <family val="3"/>
      <charset val="134"/>
    </font>
    <font>
      <b/>
      <sz val="11"/>
      <color indexed="54"/>
      <name val="宋体"/>
      <family val="3"/>
      <charset val="134"/>
    </font>
    <font>
      <b/>
      <sz val="9"/>
      <name val="Arial"/>
      <family val="2"/>
    </font>
    <font>
      <sz val="12"/>
      <name val="Helv"/>
      <family val="2"/>
    </font>
    <font>
      <sz val="12"/>
      <color indexed="9"/>
      <name val="Helv"/>
      <family val="2"/>
    </font>
    <font>
      <sz val="10"/>
      <color indexed="8"/>
      <name val="MS Sans Serif"/>
      <family val="2"/>
    </font>
    <font>
      <b/>
      <sz val="18"/>
      <color indexed="54"/>
      <name val="宋体"/>
      <family val="3"/>
      <charset val="134"/>
    </font>
    <font>
      <b/>
      <sz val="14"/>
      <name val="楷体"/>
      <family val="3"/>
      <charset val="134"/>
    </font>
    <font>
      <b/>
      <sz val="18"/>
      <color indexed="62"/>
      <name val="宋体"/>
      <family val="3"/>
      <charset val="134"/>
    </font>
    <font>
      <i/>
      <sz val="11"/>
      <color indexed="23"/>
      <name val="宋体"/>
      <family val="3"/>
      <charset val="134"/>
    </font>
    <font>
      <sz val="11"/>
      <color indexed="52"/>
      <name val="宋体"/>
      <family val="3"/>
      <charset val="134"/>
    </font>
    <font>
      <b/>
      <sz val="11"/>
      <color indexed="9"/>
      <name val="宋体"/>
      <family val="3"/>
      <charset val="134"/>
    </font>
    <font>
      <b/>
      <sz val="11"/>
      <color indexed="52"/>
      <name val="宋体"/>
      <family val="3"/>
      <charset val="134"/>
    </font>
    <font>
      <u/>
      <sz val="10"/>
      <color indexed="12"/>
      <name val="Times"/>
      <family val="1"/>
    </font>
    <font>
      <u/>
      <sz val="11"/>
      <color indexed="52"/>
      <name val="宋体"/>
      <family val="3"/>
      <charset val="134"/>
    </font>
    <font>
      <b/>
      <sz val="10"/>
      <name val="Arial"/>
      <family val="2"/>
    </font>
    <font>
      <sz val="11"/>
      <color indexed="10"/>
      <name val="宋体"/>
      <family val="3"/>
      <charset val="134"/>
    </font>
    <font>
      <u/>
      <sz val="12"/>
      <color indexed="36"/>
      <name val="宋体"/>
      <family val="3"/>
      <charset val="134"/>
    </font>
    <font>
      <sz val="9"/>
      <name val="微软雅黑"/>
      <family val="2"/>
      <charset val="134"/>
    </font>
    <font>
      <sz val="12"/>
      <name val="Courier"/>
      <family val="3"/>
    </font>
    <font>
      <sz val="11"/>
      <color indexed="8"/>
      <name val="宋体"/>
      <family val="3"/>
      <charset val="134"/>
    </font>
    <font>
      <sz val="14"/>
      <name val="宋体"/>
      <family val="3"/>
      <charset val="134"/>
    </font>
    <font>
      <sz val="14"/>
      <color indexed="8"/>
      <name val="宋体"/>
      <family val="3"/>
      <charset val="134"/>
    </font>
    <font>
      <sz val="20"/>
      <name val="方正小标宋简体"/>
      <family val="3"/>
      <charset val="134"/>
    </font>
    <font>
      <b/>
      <sz val="14"/>
      <name val="宋体"/>
      <family val="3"/>
      <charset val="134"/>
    </font>
    <font>
      <b/>
      <sz val="14"/>
      <color indexed="8"/>
      <name val="宋体"/>
      <family val="3"/>
      <charset val="134"/>
    </font>
    <font>
      <sz val="20"/>
      <color indexed="8"/>
      <name val="方正小标宋简体"/>
      <family val="3"/>
      <charset val="134"/>
    </font>
    <font>
      <sz val="20"/>
      <color theme="1"/>
      <name val="方正小标宋简体"/>
      <family val="3"/>
      <charset val="134"/>
    </font>
    <font>
      <b/>
      <sz val="14"/>
      <name val="黑体"/>
      <family val="3"/>
      <charset val="134"/>
    </font>
    <font>
      <sz val="20"/>
      <color rgb="FF000000"/>
      <name val="方正小标宋简体"/>
      <family val="3"/>
      <charset val="134"/>
    </font>
    <font>
      <b/>
      <sz val="20"/>
      <name val="方正小标宋简体"/>
      <family val="3"/>
      <charset val="134"/>
    </font>
    <font>
      <b/>
      <sz val="14"/>
      <color theme="1"/>
      <name val="宋体"/>
      <family val="3"/>
      <charset val="134"/>
      <scheme val="minor"/>
    </font>
    <font>
      <sz val="11"/>
      <name val="宋体"/>
      <family val="3"/>
      <charset val="134"/>
      <scheme val="minor"/>
    </font>
    <font>
      <sz val="9"/>
      <name val="宋体"/>
      <family val="2"/>
      <charset val="134"/>
      <scheme val="minor"/>
    </font>
    <font>
      <sz val="11"/>
      <color theme="1"/>
      <name val="宋体"/>
      <family val="3"/>
      <charset val="134"/>
    </font>
    <font>
      <sz val="11"/>
      <color rgb="FF000000"/>
      <name val="宋体"/>
      <family val="3"/>
      <charset val="134"/>
    </font>
    <font>
      <b/>
      <sz val="11"/>
      <color theme="1"/>
      <name val="宋体"/>
      <family val="3"/>
      <charset val="134"/>
      <scheme val="minor"/>
    </font>
  </fonts>
  <fills count="4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11"/>
        <bgColor indexed="64"/>
      </patternFill>
    </fill>
    <fill>
      <patternFill patternType="solid">
        <fgColor indexed="26"/>
        <bgColor indexed="64"/>
      </patternFill>
    </fill>
    <fill>
      <patternFill patternType="solid">
        <fgColor indexed="44"/>
        <bgColor indexed="64"/>
      </patternFill>
    </fill>
    <fill>
      <patternFill patternType="solid">
        <fgColor indexed="52"/>
        <bgColor indexed="64"/>
      </patternFill>
    </fill>
    <fill>
      <patternFill patternType="solid">
        <fgColor indexed="45"/>
        <bgColor indexed="64"/>
      </patternFill>
    </fill>
    <fill>
      <patternFill patternType="solid">
        <fgColor indexed="54"/>
        <bgColor indexed="64"/>
      </patternFill>
    </fill>
    <fill>
      <patternFill patternType="solid">
        <fgColor indexed="22"/>
        <bgColor indexed="64"/>
      </patternFill>
    </fill>
    <fill>
      <patternFill patternType="solid">
        <fgColor indexed="46"/>
        <bgColor indexed="64"/>
      </patternFill>
    </fill>
    <fill>
      <patternFill patternType="solid">
        <fgColor indexed="49"/>
        <bgColor indexed="64"/>
      </patternFill>
    </fill>
    <fill>
      <patternFill patternType="solid">
        <fgColor indexed="10"/>
        <bgColor indexed="64"/>
      </patternFill>
    </fill>
    <fill>
      <patternFill patternType="gray0625"/>
    </fill>
    <fill>
      <patternFill patternType="solid">
        <fgColor indexed="42"/>
        <bgColor indexed="64"/>
      </patternFill>
    </fill>
    <fill>
      <patternFill patternType="solid">
        <fgColor indexed="27"/>
        <bgColor indexed="64"/>
      </patternFill>
    </fill>
    <fill>
      <patternFill patternType="solid">
        <fgColor indexed="48"/>
        <bgColor indexed="64"/>
      </patternFill>
    </fill>
    <fill>
      <patternFill patternType="solid">
        <fgColor indexed="47"/>
        <bgColor indexed="64"/>
      </patternFill>
    </fill>
    <fill>
      <patternFill patternType="solid">
        <fgColor indexed="55"/>
        <bgColor indexed="64"/>
      </patternFill>
    </fill>
    <fill>
      <patternFill patternType="solid">
        <fgColor indexed="31"/>
        <bgColor indexed="64"/>
      </patternFill>
    </fill>
    <fill>
      <patternFill patternType="solid">
        <fgColor indexed="29"/>
        <bgColor indexed="64"/>
      </patternFill>
    </fill>
    <fill>
      <patternFill patternType="solid">
        <fgColor indexed="25"/>
        <bgColor indexed="64"/>
      </patternFill>
    </fill>
    <fill>
      <patternFill patternType="solid">
        <fgColor indexed="51"/>
        <bgColor indexed="64"/>
      </patternFill>
    </fill>
    <fill>
      <patternFill patternType="solid">
        <fgColor indexed="36"/>
        <bgColor indexed="64"/>
      </patternFill>
    </fill>
    <fill>
      <patternFill patternType="solid">
        <fgColor indexed="14"/>
        <bgColor indexed="64"/>
      </patternFill>
    </fill>
    <fill>
      <patternFill patternType="solid">
        <fgColor indexed="43"/>
        <bgColor indexed="64"/>
      </patternFill>
    </fill>
    <fill>
      <patternFill patternType="solid">
        <fgColor indexed="30"/>
        <bgColor indexed="64"/>
      </patternFill>
    </fill>
    <fill>
      <patternFill patternType="lightUp">
        <fgColor indexed="9"/>
        <bgColor indexed="29"/>
      </patternFill>
    </fill>
    <fill>
      <patternFill patternType="mediumGray">
        <fgColor indexed="22"/>
      </patternFill>
    </fill>
    <fill>
      <patternFill patternType="solid">
        <fgColor indexed="15"/>
        <bgColor indexed="64"/>
      </patternFill>
    </fill>
    <fill>
      <patternFill patternType="solid">
        <fgColor indexed="12"/>
        <bgColor indexed="64"/>
      </patternFill>
    </fill>
    <fill>
      <patternFill patternType="solid">
        <fgColor indexed="57"/>
        <bgColor indexed="64"/>
      </patternFill>
    </fill>
    <fill>
      <patternFill patternType="lightUp">
        <fgColor indexed="9"/>
        <bgColor indexed="55"/>
      </patternFill>
    </fill>
    <fill>
      <patternFill patternType="lightUp">
        <fgColor indexed="9"/>
        <bgColor indexed="22"/>
      </patternFill>
    </fill>
    <fill>
      <patternFill patternType="solid">
        <fgColor indexed="62"/>
        <bgColor indexed="64"/>
      </patternFill>
    </fill>
    <fill>
      <patternFill patternType="solid">
        <fgColor indexed="40"/>
        <bgColor indexed="64"/>
      </patternFill>
    </fill>
    <fill>
      <patternFill patternType="solid">
        <fgColor indexed="53"/>
        <bgColor indexed="64"/>
      </patternFill>
    </fill>
    <fill>
      <patternFill patternType="solid">
        <fgColor indexed="9"/>
        <bgColor indexed="9"/>
      </patternFill>
    </fill>
    <fill>
      <patternFill patternType="solid">
        <fgColor indexed="9"/>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8"/>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style="thin">
        <color auto="1"/>
      </right>
      <top/>
      <bottom style="thin">
        <color auto="1"/>
      </bottom>
      <diagonal/>
    </border>
    <border>
      <left/>
      <right/>
      <top style="thin">
        <color indexed="62"/>
      </top>
      <bottom style="double">
        <color indexed="62"/>
      </bottom>
      <diagonal/>
    </border>
    <border>
      <left style="thin">
        <color auto="1"/>
      </left>
      <right style="thin">
        <color auto="1"/>
      </right>
      <top/>
      <bottom/>
      <diagonal/>
    </border>
    <border>
      <left/>
      <right/>
      <top style="medium">
        <color auto="1"/>
      </top>
      <bottom style="medium">
        <color auto="1"/>
      </bottom>
      <diagonal/>
    </border>
    <border>
      <left/>
      <right/>
      <top/>
      <bottom style="medium">
        <color auto="1"/>
      </bottom>
      <diagonal/>
    </border>
    <border>
      <left style="thin">
        <color indexed="23"/>
      </left>
      <right style="thin">
        <color indexed="23"/>
      </right>
      <top style="thin">
        <color indexed="23"/>
      </top>
      <bottom style="thin">
        <color indexed="23"/>
      </bottom>
      <diagonal/>
    </border>
    <border>
      <left/>
      <right/>
      <top style="medium">
        <color indexed="9"/>
      </top>
      <bottom style="medium">
        <color indexed="9"/>
      </bottom>
      <diagonal/>
    </border>
    <border>
      <left/>
      <right/>
      <top/>
      <bottom style="thick">
        <color indexed="22"/>
      </bottom>
      <diagonal/>
    </border>
    <border>
      <left/>
      <right/>
      <top/>
      <bottom style="thick">
        <color indexed="11"/>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thick">
        <color indexed="43"/>
      </bottom>
      <diagonal/>
    </border>
    <border>
      <left/>
      <right/>
      <top/>
      <bottom style="medium">
        <color indexed="43"/>
      </bottom>
      <diagonal/>
    </border>
    <border>
      <left/>
      <right/>
      <top style="thin">
        <color indexed="11"/>
      </top>
      <bottom style="double">
        <color indexed="11"/>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286">
    <xf numFmtId="0" fontId="0" fillId="0" borderId="0">
      <alignment vertical="center"/>
    </xf>
    <xf numFmtId="0" fontId="49" fillId="13" borderId="0" applyNumberFormat="0" applyBorder="0" applyAlignment="0" applyProtection="0">
      <alignment vertical="center"/>
    </xf>
    <xf numFmtId="0" fontId="57" fillId="0" borderId="13" applyNumberFormat="0" applyFill="0" applyAlignment="0" applyProtection="0">
      <alignment vertical="center"/>
    </xf>
    <xf numFmtId="0" fontId="51" fillId="12" borderId="0" applyNumberFormat="0" applyBorder="0" applyAlignment="0" applyProtection="0">
      <alignment vertical="center"/>
    </xf>
    <xf numFmtId="0" fontId="56" fillId="0" borderId="12" applyNumberFormat="0" applyFill="0" applyProtection="0">
      <alignment horizontal="center" vertical="center"/>
    </xf>
    <xf numFmtId="0" fontId="53" fillId="0" borderId="0">
      <alignment vertical="center"/>
    </xf>
    <xf numFmtId="9" fontId="7" fillId="0" borderId="0" applyFont="0" applyFill="0" applyBorder="0" applyAlignment="0" applyProtection="0">
      <alignment vertical="center"/>
    </xf>
    <xf numFmtId="0" fontId="60" fillId="15" borderId="0" applyNumberFormat="0" applyBorder="0" applyAlignment="0" applyProtection="0">
      <alignment vertical="center"/>
    </xf>
    <xf numFmtId="0" fontId="61" fillId="0" borderId="0">
      <alignment horizontal="center" vertical="center" wrapText="1"/>
      <protection locked="0"/>
    </xf>
    <xf numFmtId="0" fontId="51" fillId="9" borderId="0" applyNumberFormat="0" applyBorder="0" applyAlignment="0" applyProtection="0">
      <alignment vertical="center"/>
    </xf>
    <xf numFmtId="0" fontId="7" fillId="0" borderId="0">
      <alignment vertical="center"/>
    </xf>
    <xf numFmtId="0" fontId="22" fillId="5" borderId="0" applyNumberFormat="0" applyBorder="0" applyAlignment="0" applyProtection="0">
      <alignment vertical="center"/>
    </xf>
    <xf numFmtId="0" fontId="53" fillId="0" borderId="0">
      <alignment vertical="center"/>
    </xf>
    <xf numFmtId="0" fontId="7" fillId="0" borderId="0">
      <alignment vertical="center"/>
    </xf>
    <xf numFmtId="0" fontId="22" fillId="10" borderId="0" applyNumberFormat="0" applyBorder="0" applyAlignment="0" applyProtection="0">
      <alignment vertical="center"/>
    </xf>
    <xf numFmtId="0" fontId="104" fillId="0" borderId="0">
      <alignment vertical="center"/>
    </xf>
    <xf numFmtId="43" fontId="104" fillId="0" borderId="0" applyFont="0" applyFill="0" applyBorder="0" applyAlignment="0" applyProtection="0">
      <alignment vertical="center"/>
    </xf>
    <xf numFmtId="0" fontId="51" fillId="7" borderId="0" applyNumberFormat="0" applyBorder="0" applyAlignment="0" applyProtection="0">
      <alignment vertical="center"/>
    </xf>
    <xf numFmtId="0" fontId="60" fillId="16" borderId="0" applyNumberFormat="0" applyBorder="0" applyAlignment="0" applyProtection="0">
      <alignment vertical="center"/>
    </xf>
    <xf numFmtId="0" fontId="62" fillId="5" borderId="1" applyNumberFormat="0" applyBorder="0" applyAlignment="0" applyProtection="0">
      <alignment vertical="center"/>
    </xf>
    <xf numFmtId="0" fontId="51" fillId="19" borderId="0" applyNumberFormat="0" applyBorder="0" applyAlignment="0" applyProtection="0">
      <alignment vertical="center"/>
    </xf>
    <xf numFmtId="193" fontId="68" fillId="0" borderId="12" applyFill="0" applyProtection="0">
      <alignment horizontal="right" vertical="center"/>
    </xf>
    <xf numFmtId="0" fontId="49" fillId="7" borderId="0" applyNumberFormat="0" applyBorder="0" applyAlignment="0" applyProtection="0">
      <alignment vertical="center"/>
    </xf>
    <xf numFmtId="9" fontId="7" fillId="0" borderId="0" applyFont="0" applyFill="0" applyBorder="0" applyAlignment="0" applyProtection="0">
      <alignment vertical="center"/>
    </xf>
    <xf numFmtId="0" fontId="66" fillId="8" borderId="0" applyNumberFormat="0" applyBorder="0" applyAlignment="0" applyProtection="0">
      <alignment vertical="center"/>
    </xf>
    <xf numFmtId="0" fontId="51" fillId="9" borderId="0" applyNumberFormat="0" applyBorder="0" applyAlignment="0" applyProtection="0">
      <alignment vertical="center"/>
    </xf>
    <xf numFmtId="0" fontId="49" fillId="17" borderId="0" applyNumberFormat="0" applyBorder="0" applyAlignment="0" applyProtection="0">
      <alignment vertical="center"/>
    </xf>
    <xf numFmtId="0" fontId="49" fillId="21" borderId="0" applyNumberFormat="0" applyBorder="0" applyAlignment="0" applyProtection="0">
      <alignment vertical="center"/>
    </xf>
    <xf numFmtId="0" fontId="52" fillId="0" borderId="0">
      <alignment vertical="center"/>
    </xf>
    <xf numFmtId="0" fontId="51" fillId="7" borderId="0" applyNumberFormat="0" applyBorder="0" applyAlignment="0" applyProtection="0">
      <alignment vertical="center"/>
    </xf>
    <xf numFmtId="0" fontId="51" fillId="6" borderId="0" applyNumberFormat="0" applyBorder="0" applyAlignment="0" applyProtection="0">
      <alignment vertical="center"/>
    </xf>
    <xf numFmtId="0" fontId="51" fillId="19" borderId="0" applyNumberFormat="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0" fontId="49" fillId="8" borderId="0" applyNumberFormat="0" applyBorder="0" applyAlignment="0" applyProtection="0">
      <alignment vertical="center"/>
    </xf>
    <xf numFmtId="0" fontId="50" fillId="0" borderId="10" applyNumberFormat="0" applyFill="0" applyAlignment="0" applyProtection="0">
      <alignment vertical="center"/>
    </xf>
    <xf numFmtId="0" fontId="51" fillId="6" borderId="0" applyNumberFormat="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54" fillId="8" borderId="0" applyNumberFormat="0" applyBorder="0" applyAlignment="0" applyProtection="0">
      <alignment vertical="center"/>
    </xf>
    <xf numFmtId="0" fontId="52" fillId="0" borderId="0">
      <alignment vertical="center"/>
    </xf>
    <xf numFmtId="0" fontId="49" fillId="8" borderId="0" applyNumberFormat="0" applyBorder="0" applyAlignment="0" applyProtection="0">
      <alignment vertical="center"/>
    </xf>
    <xf numFmtId="0" fontId="51" fillId="7" borderId="0" applyNumberFormat="0" applyBorder="0" applyAlignment="0" applyProtection="0">
      <alignment vertical="center"/>
    </xf>
    <xf numFmtId="0" fontId="51" fillId="9" borderId="0" applyNumberFormat="0" applyBorder="0" applyAlignment="0" applyProtection="0">
      <alignment vertical="center"/>
    </xf>
    <xf numFmtId="9" fontId="7" fillId="0" borderId="0" applyFont="0" applyFill="0" applyBorder="0" applyAlignment="0" applyProtection="0">
      <alignment vertical="center"/>
    </xf>
    <xf numFmtId="0" fontId="51" fillId="7" borderId="0" applyNumberFormat="0" applyBorder="0" applyAlignment="0" applyProtection="0">
      <alignment vertical="center"/>
    </xf>
    <xf numFmtId="0" fontId="104" fillId="6" borderId="0" applyNumberFormat="0" applyBorder="0" applyAlignment="0" applyProtection="0">
      <alignment vertical="center"/>
    </xf>
    <xf numFmtId="0" fontId="7" fillId="0" borderId="0">
      <alignment vertical="center"/>
    </xf>
    <xf numFmtId="0" fontId="63" fillId="0" borderId="16">
      <alignment horizontal="center" vertical="center"/>
    </xf>
    <xf numFmtId="0" fontId="49" fillId="17" borderId="0" applyNumberFormat="0" applyBorder="0" applyAlignment="0" applyProtection="0">
      <alignment vertical="center"/>
    </xf>
    <xf numFmtId="0" fontId="104" fillId="15" borderId="0" applyNumberFormat="0" applyBorder="0" applyAlignment="0" applyProtection="0">
      <alignment vertical="center"/>
    </xf>
    <xf numFmtId="0" fontId="7" fillId="0" borderId="0">
      <alignment vertical="center"/>
    </xf>
    <xf numFmtId="0" fontId="68" fillId="0" borderId="7" applyNumberFormat="0" applyFill="0" applyProtection="0">
      <alignment horizontal="right" vertical="center"/>
    </xf>
    <xf numFmtId="0" fontId="22" fillId="5" borderId="0" applyNumberFormat="0" applyBorder="0" applyAlignment="0" applyProtection="0">
      <alignment vertical="center"/>
    </xf>
    <xf numFmtId="0" fontId="22" fillId="10" borderId="0" applyNumberFormat="0" applyBorder="0" applyAlignment="0" applyProtection="0">
      <alignment vertical="center"/>
    </xf>
    <xf numFmtId="0" fontId="7" fillId="0" borderId="0" applyNumberFormat="0" applyFont="0" applyFill="0" applyBorder="0" applyAlignment="0" applyProtection="0">
      <alignment horizontal="left" vertical="center"/>
    </xf>
    <xf numFmtId="0" fontId="70" fillId="15" borderId="0" applyNumberFormat="0" applyBorder="0" applyAlignment="0" applyProtection="0">
      <alignment vertical="center"/>
    </xf>
    <xf numFmtId="0" fontId="22" fillId="10" borderId="0" applyNumberFormat="0" applyBorder="0" applyAlignment="0" applyProtection="0">
      <alignment vertical="center"/>
    </xf>
    <xf numFmtId="0" fontId="49" fillId="10" borderId="0" applyNumberFormat="0" applyBorder="0" applyAlignment="0" applyProtection="0">
      <alignment vertical="center"/>
    </xf>
    <xf numFmtId="0" fontId="50" fillId="0" borderId="10" applyNumberFormat="0" applyFill="0" applyAlignment="0" applyProtection="0">
      <alignment vertical="center"/>
    </xf>
    <xf numFmtId="0" fontId="51" fillId="7" borderId="0" applyNumberFormat="0" applyBorder="0" applyAlignment="0" applyProtection="0">
      <alignment vertical="center"/>
    </xf>
    <xf numFmtId="0" fontId="55" fillId="0" borderId="0">
      <alignment vertical="center"/>
    </xf>
    <xf numFmtId="0" fontId="50" fillId="0" borderId="10" applyNumberFormat="0" applyFill="0" applyAlignment="0" applyProtection="0">
      <alignment vertical="center"/>
    </xf>
    <xf numFmtId="0" fontId="51" fillId="7" borderId="0" applyNumberFormat="0" applyBorder="0" applyAlignment="0" applyProtection="0">
      <alignment vertical="center"/>
    </xf>
    <xf numFmtId="0" fontId="7" fillId="0" borderId="0">
      <alignment vertical="center"/>
    </xf>
    <xf numFmtId="0" fontId="22" fillId="5" borderId="0" applyNumberFormat="0" applyBorder="0" applyAlignment="0" applyProtection="0">
      <alignment vertical="center"/>
    </xf>
    <xf numFmtId="0" fontId="53" fillId="0" borderId="0">
      <alignment vertical="center"/>
    </xf>
    <xf numFmtId="0" fontId="52" fillId="0" borderId="0">
      <alignment vertical="center"/>
    </xf>
    <xf numFmtId="0" fontId="55" fillId="0" borderId="0">
      <alignment vertical="center"/>
    </xf>
    <xf numFmtId="0" fontId="55" fillId="0" borderId="0">
      <alignment vertical="center"/>
    </xf>
    <xf numFmtId="0" fontId="52" fillId="0" borderId="0">
      <alignment vertical="center"/>
    </xf>
    <xf numFmtId="0" fontId="22" fillId="5" borderId="0" applyNumberFormat="0" applyBorder="0" applyAlignment="0" applyProtection="0">
      <alignment vertical="center"/>
    </xf>
    <xf numFmtId="9" fontId="7" fillId="0" borderId="0" applyFont="0" applyFill="0" applyBorder="0" applyAlignment="0" applyProtection="0">
      <alignment vertical="center"/>
    </xf>
    <xf numFmtId="0" fontId="53"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53" fillId="0" borderId="0">
      <alignment vertical="center"/>
    </xf>
    <xf numFmtId="9" fontId="7" fillId="0" borderId="0" applyFont="0" applyFill="0" applyBorder="0" applyAlignment="0" applyProtection="0">
      <alignment vertical="center"/>
    </xf>
    <xf numFmtId="0" fontId="53" fillId="0" borderId="0">
      <alignment vertical="center"/>
    </xf>
    <xf numFmtId="49" fontId="7" fillId="0" borderId="0" applyFont="0" applyFill="0" applyBorder="0" applyAlignment="0" applyProtection="0">
      <alignment vertical="center"/>
    </xf>
    <xf numFmtId="0" fontId="104" fillId="0" borderId="0">
      <alignment vertical="center"/>
    </xf>
    <xf numFmtId="0" fontId="52" fillId="0" borderId="0">
      <alignment vertical="center"/>
    </xf>
    <xf numFmtId="0" fontId="7" fillId="0" borderId="0">
      <alignment vertical="center"/>
    </xf>
    <xf numFmtId="0" fontId="22" fillId="5" borderId="0" applyNumberFormat="0" applyBorder="0" applyAlignment="0" applyProtection="0">
      <alignment vertical="center"/>
    </xf>
    <xf numFmtId="0" fontId="53" fillId="0" borderId="0">
      <alignment vertical="center"/>
    </xf>
    <xf numFmtId="9" fontId="7" fillId="0" borderId="0" applyFont="0" applyFill="0" applyBorder="0" applyAlignment="0" applyProtection="0">
      <alignment vertical="center"/>
    </xf>
    <xf numFmtId="0" fontId="53" fillId="0" borderId="0">
      <alignment vertical="center"/>
    </xf>
    <xf numFmtId="0" fontId="53" fillId="0" borderId="0">
      <alignment vertical="center"/>
    </xf>
    <xf numFmtId="0" fontId="72" fillId="0" borderId="0" applyNumberFormat="0" applyFill="0" applyBorder="0" applyAlignment="0" applyProtection="0">
      <alignment vertical="top"/>
      <protection locked="0"/>
    </xf>
    <xf numFmtId="0" fontId="51" fillId="9" borderId="0" applyNumberFormat="0" applyBorder="0" applyAlignment="0" applyProtection="0">
      <alignment vertical="center"/>
    </xf>
    <xf numFmtId="49" fontId="7" fillId="0" borderId="0" applyFont="0" applyFill="0" applyBorder="0" applyAlignment="0" applyProtection="0">
      <alignment vertical="center"/>
    </xf>
    <xf numFmtId="0" fontId="51" fillId="6" borderId="0" applyNumberFormat="0" applyBorder="0" applyAlignment="0" applyProtection="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73" fillId="0" borderId="19" applyNumberFormat="0" applyFill="0" applyAlignment="0" applyProtection="0">
      <alignment vertical="center"/>
    </xf>
    <xf numFmtId="10" fontId="7" fillId="0" borderId="0" applyFont="0" applyFill="0" applyBorder="0" applyAlignment="0" applyProtection="0">
      <alignment vertical="center"/>
    </xf>
    <xf numFmtId="9" fontId="7" fillId="0" borderId="0" applyFont="0" applyFill="0" applyBorder="0" applyAlignment="0" applyProtection="0">
      <alignment vertical="center"/>
    </xf>
    <xf numFmtId="0" fontId="53" fillId="0" borderId="0">
      <alignment vertical="center"/>
    </xf>
    <xf numFmtId="0" fontId="72" fillId="0" borderId="0" applyNumberFormat="0" applyFill="0" applyBorder="0" applyAlignment="0" applyProtection="0">
      <alignment vertical="top"/>
      <protection locked="0"/>
    </xf>
    <xf numFmtId="0" fontId="51" fillId="9" borderId="0" applyNumberFormat="0" applyBorder="0" applyAlignment="0" applyProtection="0">
      <alignment vertical="center"/>
    </xf>
    <xf numFmtId="0" fontId="53" fillId="0" borderId="0">
      <alignment vertical="center"/>
    </xf>
    <xf numFmtId="0" fontId="53" fillId="0" borderId="0">
      <alignment vertical="center"/>
    </xf>
    <xf numFmtId="0" fontId="51" fillId="12" borderId="0" applyNumberFormat="0" applyBorder="0" applyAlignment="0" applyProtection="0">
      <alignment vertical="center"/>
    </xf>
    <xf numFmtId="0" fontId="68" fillId="0" borderId="0">
      <alignment vertical="center"/>
    </xf>
    <xf numFmtId="0" fontId="52" fillId="0" borderId="0">
      <alignment vertical="center"/>
    </xf>
    <xf numFmtId="0" fontId="104" fillId="15" borderId="0" applyNumberFormat="0" applyBorder="0" applyAlignment="0" applyProtection="0">
      <alignment vertical="center"/>
    </xf>
    <xf numFmtId="0" fontId="104" fillId="15" borderId="0" applyNumberFormat="0" applyBorder="0" applyAlignment="0" applyProtection="0">
      <alignment vertical="center"/>
    </xf>
    <xf numFmtId="0" fontId="49" fillId="25" borderId="0" applyNumberFormat="0" applyBorder="0" applyAlignment="0" applyProtection="0">
      <alignment vertical="center"/>
    </xf>
    <xf numFmtId="0" fontId="104" fillId="20" borderId="0" applyNumberFormat="0" applyBorder="0" applyAlignment="0" applyProtection="0">
      <alignment vertical="center"/>
    </xf>
    <xf numFmtId="0" fontId="22" fillId="20" borderId="0" applyNumberFormat="0" applyBorder="0" applyAlignment="0" applyProtection="0">
      <alignment vertical="center"/>
    </xf>
    <xf numFmtId="0" fontId="104" fillId="8" borderId="0" applyNumberFormat="0" applyBorder="0" applyAlignment="0" applyProtection="0">
      <alignment vertical="center"/>
    </xf>
    <xf numFmtId="0" fontId="104" fillId="8" borderId="0" applyNumberFormat="0" applyBorder="0" applyAlignment="0" applyProtection="0">
      <alignment vertical="center"/>
    </xf>
    <xf numFmtId="0" fontId="49" fillId="18" borderId="0" applyNumberFormat="0" applyBorder="0" applyAlignment="0" applyProtection="0">
      <alignment vertical="center"/>
    </xf>
    <xf numFmtId="0" fontId="104" fillId="8" borderId="0" applyNumberFormat="0" applyBorder="0" applyAlignment="0" applyProtection="0">
      <alignment vertical="center"/>
    </xf>
    <xf numFmtId="0" fontId="7" fillId="0" borderId="0">
      <alignment vertical="center"/>
    </xf>
    <xf numFmtId="0" fontId="104" fillId="5" borderId="0" applyNumberFormat="0" applyBorder="0" applyAlignment="0" applyProtection="0">
      <alignment vertical="center"/>
    </xf>
    <xf numFmtId="0" fontId="104" fillId="5" borderId="0" applyNumberFormat="0" applyBorder="0" applyAlignment="0" applyProtection="0">
      <alignment vertical="center"/>
    </xf>
    <xf numFmtId="177" fontId="7" fillId="0" borderId="0" applyFont="0" applyFill="0" applyBorder="0" applyAlignment="0" applyProtection="0">
      <alignment vertical="center"/>
    </xf>
    <xf numFmtId="0" fontId="7" fillId="0" borderId="0">
      <alignment vertical="center"/>
    </xf>
    <xf numFmtId="0" fontId="104" fillId="16" borderId="0" applyNumberFormat="0" applyBorder="0" applyAlignment="0" applyProtection="0">
      <alignment vertical="center"/>
    </xf>
    <xf numFmtId="0" fontId="7" fillId="0" borderId="0">
      <alignment vertical="center"/>
    </xf>
    <xf numFmtId="0" fontId="104" fillId="16" borderId="0" applyNumberFormat="0" applyBorder="0" applyAlignment="0" applyProtection="0">
      <alignment vertical="center"/>
    </xf>
    <xf numFmtId="0" fontId="51" fillId="18" borderId="0" applyNumberFormat="0" applyBorder="0" applyAlignment="0" applyProtection="0">
      <alignment vertical="center"/>
    </xf>
    <xf numFmtId="0" fontId="7" fillId="0" borderId="0">
      <alignment vertical="center"/>
    </xf>
    <xf numFmtId="0" fontId="104" fillId="11" borderId="0" applyNumberFormat="0" applyBorder="0" applyAlignment="0" applyProtection="0">
      <alignment vertical="center"/>
    </xf>
    <xf numFmtId="0" fontId="104" fillId="3" borderId="0" applyNumberFormat="0" applyBorder="0" applyAlignment="0" applyProtection="0">
      <alignment vertical="center"/>
    </xf>
    <xf numFmtId="0" fontId="104" fillId="3" borderId="0" applyNumberFormat="0" applyBorder="0" applyAlignment="0" applyProtection="0">
      <alignment vertical="center"/>
    </xf>
    <xf numFmtId="0" fontId="104" fillId="16" borderId="0" applyNumberFormat="0" applyBorder="0" applyAlignment="0" applyProtection="0">
      <alignment vertical="center"/>
    </xf>
    <xf numFmtId="0" fontId="104" fillId="16" borderId="0" applyNumberFormat="0" applyBorder="0" applyAlignment="0" applyProtection="0">
      <alignment vertical="center"/>
    </xf>
    <xf numFmtId="0" fontId="104" fillId="16" borderId="0" applyNumberFormat="0" applyBorder="0" applyAlignment="0" applyProtection="0">
      <alignment vertical="center"/>
    </xf>
    <xf numFmtId="0" fontId="22" fillId="5" borderId="0" applyNumberFormat="0" applyBorder="0" applyAlignment="0" applyProtection="0">
      <alignment vertical="center"/>
    </xf>
    <xf numFmtId="0" fontId="104" fillId="18" borderId="0" applyNumberFormat="0" applyBorder="0" applyAlignment="0" applyProtection="0">
      <alignment vertical="center"/>
    </xf>
    <xf numFmtId="0" fontId="104" fillId="26" borderId="0" applyNumberFormat="0" applyBorder="0" applyAlignment="0" applyProtection="0">
      <alignment vertical="center"/>
    </xf>
    <xf numFmtId="0" fontId="104" fillId="26" borderId="0" applyNumberFormat="0" applyBorder="0" applyAlignment="0" applyProtection="0">
      <alignment vertical="center"/>
    </xf>
    <xf numFmtId="0" fontId="51" fillId="9" borderId="0" applyNumberFormat="0" applyBorder="0" applyAlignment="0" applyProtection="0">
      <alignment vertical="center"/>
    </xf>
    <xf numFmtId="0" fontId="74" fillId="0" borderId="1">
      <alignment horizontal="left" vertical="center"/>
    </xf>
    <xf numFmtId="0" fontId="104" fillId="6" borderId="0" applyNumberFormat="0" applyBorder="0" applyAlignment="0" applyProtection="0">
      <alignment vertical="center"/>
    </xf>
    <xf numFmtId="0" fontId="104" fillId="8" borderId="0" applyNumberFormat="0" applyBorder="0" applyAlignment="0" applyProtection="0">
      <alignment vertical="center"/>
    </xf>
    <xf numFmtId="0" fontId="104" fillId="8" borderId="0" applyNumberFormat="0" applyBorder="0" applyAlignment="0" applyProtection="0">
      <alignment vertical="center"/>
    </xf>
    <xf numFmtId="0" fontId="104" fillId="21" borderId="0" applyNumberFormat="0" applyBorder="0" applyAlignment="0" applyProtection="0">
      <alignment vertical="center"/>
    </xf>
    <xf numFmtId="0" fontId="104" fillId="18" borderId="0" applyNumberFormat="0" applyBorder="0" applyAlignment="0" applyProtection="0">
      <alignment vertical="center"/>
    </xf>
    <xf numFmtId="0" fontId="104" fillId="18" borderId="0" applyNumberFormat="0" applyBorder="0" applyAlignment="0" applyProtection="0">
      <alignment vertical="center"/>
    </xf>
    <xf numFmtId="0" fontId="104" fillId="4" borderId="0" applyNumberFormat="0" applyBorder="0" applyAlignment="0" applyProtection="0">
      <alignment vertical="center"/>
    </xf>
    <xf numFmtId="0" fontId="104" fillId="6" borderId="0" applyNumberFormat="0" applyBorder="0" applyAlignment="0" applyProtection="0">
      <alignment vertical="center"/>
    </xf>
    <xf numFmtId="0" fontId="22" fillId="5" borderId="0" applyNumberFormat="0" applyBorder="0" applyAlignment="0" applyProtection="0">
      <alignment vertical="center"/>
    </xf>
    <xf numFmtId="0" fontId="104" fillId="11" borderId="0" applyNumberFormat="0" applyBorder="0" applyAlignment="0" applyProtection="0">
      <alignment vertical="center"/>
    </xf>
    <xf numFmtId="0" fontId="60" fillId="15" borderId="0" applyNumberFormat="0" applyBorder="0" applyAlignment="0" applyProtection="0">
      <alignment vertical="center"/>
    </xf>
    <xf numFmtId="0" fontId="104" fillId="10" borderId="0" applyNumberFormat="0" applyBorder="0" applyAlignment="0" applyProtection="0">
      <alignment vertical="center"/>
    </xf>
    <xf numFmtId="0" fontId="49" fillId="24" borderId="0" applyNumberFormat="0" applyBorder="0" applyAlignment="0" applyProtection="0">
      <alignment vertical="center"/>
    </xf>
    <xf numFmtId="0" fontId="104" fillId="10" borderId="0" applyNumberFormat="0" applyBorder="0" applyAlignment="0" applyProtection="0">
      <alignment vertical="center"/>
    </xf>
    <xf numFmtId="0" fontId="60" fillId="15" borderId="0" applyNumberFormat="0" applyBorder="0" applyAlignment="0" applyProtection="0">
      <alignment vertical="center"/>
    </xf>
    <xf numFmtId="0" fontId="104" fillId="6" borderId="0" applyNumberFormat="0" applyBorder="0" applyAlignment="0" applyProtection="0">
      <alignment vertical="center"/>
    </xf>
    <xf numFmtId="0" fontId="73" fillId="0" borderId="19" applyNumberFormat="0" applyFill="0" applyAlignment="0" applyProtection="0">
      <alignment vertical="center"/>
    </xf>
    <xf numFmtId="0" fontId="75" fillId="26" borderId="0" applyNumberFormat="0" applyBorder="0" applyAlignment="0" applyProtection="0">
      <alignment vertical="center"/>
    </xf>
    <xf numFmtId="9" fontId="7" fillId="0" borderId="0" applyFont="0" applyFill="0" applyBorder="0" applyAlignment="0" applyProtection="0">
      <alignment vertical="center"/>
    </xf>
    <xf numFmtId="0" fontId="60" fillId="15" borderId="0" applyNumberFormat="0" applyBorder="0" applyAlignment="0" applyProtection="0">
      <alignment vertical="center"/>
    </xf>
    <xf numFmtId="0" fontId="104" fillId="16" borderId="0" applyNumberFormat="0" applyBorder="0" applyAlignment="0" applyProtection="0">
      <alignment vertical="center"/>
    </xf>
    <xf numFmtId="0" fontId="75" fillId="26" borderId="0" applyNumberFormat="0" applyBorder="0" applyAlignment="0" applyProtection="0">
      <alignment vertical="center"/>
    </xf>
    <xf numFmtId="9" fontId="7" fillId="0" borderId="0" applyFont="0" applyFill="0" applyBorder="0" applyAlignment="0" applyProtection="0">
      <alignment vertical="center"/>
    </xf>
    <xf numFmtId="0" fontId="51" fillId="22" borderId="0" applyNumberFormat="0" applyBorder="0" applyAlignment="0" applyProtection="0">
      <alignment vertical="center"/>
    </xf>
    <xf numFmtId="0" fontId="104" fillId="16" borderId="0" applyNumberFormat="0" applyBorder="0" applyAlignment="0" applyProtection="0">
      <alignment vertical="center"/>
    </xf>
    <xf numFmtId="0" fontId="60" fillId="15" borderId="0" applyNumberFormat="0" applyBorder="0" applyAlignment="0" applyProtection="0">
      <alignment vertical="center"/>
    </xf>
    <xf numFmtId="0" fontId="104" fillId="23" borderId="0" applyNumberFormat="0" applyBorder="0" applyAlignment="0" applyProtection="0">
      <alignment vertical="center"/>
    </xf>
    <xf numFmtId="0" fontId="77" fillId="10" borderId="21" applyNumberFormat="0" applyAlignment="0" applyProtection="0">
      <alignment vertical="center"/>
    </xf>
    <xf numFmtId="0" fontId="51" fillId="7" borderId="0" applyNumberFormat="0" applyBorder="0" applyAlignment="0" applyProtection="0">
      <alignment vertical="center"/>
    </xf>
    <xf numFmtId="0" fontId="49" fillId="26" borderId="0" applyNumberFormat="0" applyBorder="0" applyAlignment="0" applyProtection="0">
      <alignment vertical="center"/>
    </xf>
    <xf numFmtId="0" fontId="49" fillId="26" borderId="0" applyNumberFormat="0" applyBorder="0" applyAlignment="0" applyProtection="0">
      <alignment vertical="center"/>
    </xf>
    <xf numFmtId="0" fontId="60" fillId="15" borderId="0" applyNumberFormat="0" applyBorder="0" applyAlignment="0" applyProtection="0">
      <alignment vertical="center"/>
    </xf>
    <xf numFmtId="0" fontId="78" fillId="0" borderId="22" applyNumberFormat="0" applyFill="0" applyAlignment="0" applyProtection="0">
      <alignment vertical="center"/>
    </xf>
    <xf numFmtId="0" fontId="49" fillId="26" borderId="0" applyNumberFormat="0" applyBorder="0" applyAlignment="0" applyProtection="0">
      <alignment vertical="center"/>
    </xf>
    <xf numFmtId="9" fontId="7" fillId="0" borderId="0" applyFont="0" applyFill="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77" fillId="10" borderId="21" applyNumberFormat="0" applyAlignment="0" applyProtection="0">
      <alignment vertical="center"/>
    </xf>
    <xf numFmtId="0" fontId="7" fillId="0" borderId="0">
      <alignment vertical="center"/>
    </xf>
    <xf numFmtId="0" fontId="51" fillId="7" borderId="0" applyNumberFormat="0" applyBorder="0" applyAlignment="0" applyProtection="0">
      <alignment vertical="center"/>
    </xf>
    <xf numFmtId="0" fontId="49" fillId="8" borderId="0" applyNumberFormat="0" applyBorder="0" applyAlignment="0" applyProtection="0">
      <alignment vertical="center"/>
    </xf>
    <xf numFmtId="0" fontId="51" fillId="18" borderId="0" applyNumberFormat="0" applyBorder="0" applyAlignment="0" applyProtection="0">
      <alignment vertical="center"/>
    </xf>
    <xf numFmtId="0" fontId="49" fillId="8" borderId="0" applyNumberFormat="0" applyBorder="0" applyAlignment="0" applyProtection="0">
      <alignment vertical="center"/>
    </xf>
    <xf numFmtId="0" fontId="104" fillId="5" borderId="11" applyNumberFormat="0" applyFont="0" applyAlignment="0" applyProtection="0">
      <alignment vertical="center"/>
    </xf>
    <xf numFmtId="0" fontId="49" fillId="21" borderId="0" applyNumberFormat="0" applyBorder="0" applyAlignment="0" applyProtection="0">
      <alignment vertical="center"/>
    </xf>
    <xf numFmtId="0" fontId="51" fillId="7"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49" fillId="18" borderId="0" applyNumberFormat="0" applyBorder="0" applyAlignment="0" applyProtection="0">
      <alignment vertical="center"/>
    </xf>
    <xf numFmtId="0" fontId="22" fillId="20" borderId="0" applyNumberFormat="0" applyBorder="0" applyAlignment="0" applyProtection="0">
      <alignment vertical="center"/>
    </xf>
    <xf numFmtId="0" fontId="49" fillId="4" borderId="0" applyNumberFormat="0" applyBorder="0" applyAlignment="0" applyProtection="0">
      <alignment vertical="center"/>
    </xf>
    <xf numFmtId="0" fontId="22" fillId="20" borderId="0" applyNumberFormat="0" applyBorder="0" applyAlignment="0" applyProtection="0">
      <alignment vertical="center"/>
    </xf>
    <xf numFmtId="0" fontId="49" fillId="4" borderId="0" applyNumberFormat="0" applyBorder="0" applyAlignment="0" applyProtection="0">
      <alignment vertical="center"/>
    </xf>
    <xf numFmtId="0" fontId="51" fillId="7" borderId="0" applyNumberFormat="0" applyBorder="0" applyAlignment="0" applyProtection="0">
      <alignment vertical="center"/>
    </xf>
    <xf numFmtId="0" fontId="49" fillId="17" borderId="0" applyNumberFormat="0" applyBorder="0" applyAlignment="0" applyProtection="0">
      <alignment vertical="center"/>
    </xf>
    <xf numFmtId="0" fontId="49" fillId="17" borderId="0" applyNumberFormat="0" applyBorder="0" applyAlignment="0" applyProtection="0">
      <alignment vertical="center"/>
    </xf>
    <xf numFmtId="0" fontId="68" fillId="0" borderId="0" applyProtection="0">
      <alignment vertical="center"/>
    </xf>
    <xf numFmtId="0" fontId="7" fillId="0" borderId="0">
      <alignment vertical="center"/>
    </xf>
    <xf numFmtId="0" fontId="49" fillId="24" borderId="0" applyNumberFormat="0" applyBorder="0" applyAlignment="0" applyProtection="0">
      <alignment vertical="center"/>
    </xf>
    <xf numFmtId="0" fontId="50" fillId="0" borderId="10" applyNumberFormat="0" applyFill="0" applyAlignment="0" applyProtection="0">
      <alignment vertical="center"/>
    </xf>
    <xf numFmtId="0" fontId="49" fillId="10" borderId="0" applyNumberFormat="0" applyBorder="0" applyAlignment="0" applyProtection="0">
      <alignment vertical="center"/>
    </xf>
    <xf numFmtId="0" fontId="49" fillId="10" borderId="0" applyNumberFormat="0" applyBorder="0" applyAlignment="0" applyProtection="0">
      <alignment vertical="center"/>
    </xf>
    <xf numFmtId="9" fontId="7" fillId="0" borderId="0" applyFont="0" applyFill="0" applyBorder="0" applyAlignment="0" applyProtection="0">
      <alignment vertical="center"/>
    </xf>
    <xf numFmtId="0" fontId="49" fillId="10" borderId="0" applyNumberFormat="0" applyBorder="0" applyAlignment="0" applyProtection="0">
      <alignment vertical="center"/>
    </xf>
    <xf numFmtId="0" fontId="49" fillId="12" borderId="0" applyNumberFormat="0" applyBorder="0" applyAlignment="0" applyProtection="0">
      <alignment vertical="center"/>
    </xf>
    <xf numFmtId="0" fontId="7" fillId="0" borderId="0" applyNumberFormat="0" applyFill="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9" borderId="0" applyNumberFormat="0" applyBorder="0" applyAlignment="0" applyProtection="0">
      <alignment vertical="center"/>
    </xf>
    <xf numFmtId="0" fontId="59" fillId="0" borderId="8">
      <alignment horizontal="left" vertical="center"/>
    </xf>
    <xf numFmtId="0" fontId="49" fillId="12" borderId="0" applyNumberFormat="0" applyBorder="0" applyAlignment="0" applyProtection="0">
      <alignment vertical="center"/>
    </xf>
    <xf numFmtId="0" fontId="59" fillId="0" borderId="8">
      <alignment horizontal="lef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7" borderId="0" applyNumberFormat="0" applyBorder="0" applyAlignment="0" applyProtection="0">
      <alignment vertical="center"/>
    </xf>
    <xf numFmtId="0" fontId="55" fillId="0" borderId="0">
      <alignment vertical="center"/>
      <protection locked="0"/>
    </xf>
    <xf numFmtId="0" fontId="51" fillId="9" borderId="0" applyNumberFormat="0" applyBorder="0" applyAlignment="0" applyProtection="0">
      <alignment vertical="center"/>
    </xf>
    <xf numFmtId="0" fontId="49" fillId="25" borderId="0" applyNumberFormat="0" applyBorder="0" applyAlignment="0" applyProtection="0">
      <alignment vertical="center"/>
    </xf>
    <xf numFmtId="0" fontId="22" fillId="20"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80" fillId="0" borderId="0" applyNumberFormat="0" applyFill="0" applyBorder="0" applyAlignment="0" applyProtection="0">
      <alignment vertical="center"/>
    </xf>
    <xf numFmtId="0" fontId="51" fillId="7"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63" fillId="0" borderId="16">
      <alignment horizontal="center" vertical="center"/>
    </xf>
    <xf numFmtId="0" fontId="22" fillId="20" borderId="0" applyNumberFormat="0" applyBorder="0" applyAlignment="0" applyProtection="0">
      <alignment vertical="center"/>
    </xf>
    <xf numFmtId="0" fontId="51" fillId="6" borderId="0" applyNumberFormat="0" applyBorder="0" applyAlignment="0" applyProtection="0">
      <alignment vertical="center"/>
    </xf>
    <xf numFmtId="0" fontId="50" fillId="0" borderId="10" applyNumberFormat="0" applyFill="0" applyAlignment="0" applyProtection="0">
      <alignment vertical="center"/>
    </xf>
    <xf numFmtId="0" fontId="51" fillId="6" borderId="0" applyNumberFormat="0" applyBorder="0" applyAlignment="0" applyProtection="0">
      <alignment vertical="center"/>
    </xf>
    <xf numFmtId="0" fontId="50" fillId="0" borderId="10" applyNumberFormat="0" applyFill="0" applyAlignment="0" applyProtection="0">
      <alignment vertical="center"/>
    </xf>
    <xf numFmtId="0" fontId="51" fillId="6" borderId="0" applyNumberFormat="0" applyBorder="0" applyAlignment="0" applyProtection="0">
      <alignment vertical="center"/>
    </xf>
    <xf numFmtId="0" fontId="51" fillId="9" borderId="0" applyNumberFormat="0" applyBorder="0" applyAlignment="0" applyProtection="0">
      <alignment vertical="center"/>
    </xf>
    <xf numFmtId="15" fontId="67" fillId="0" borderId="0">
      <alignment vertical="center"/>
    </xf>
    <xf numFmtId="0" fontId="51" fillId="9" borderId="0" applyNumberFormat="0" applyBorder="0" applyAlignment="0" applyProtection="0">
      <alignment vertical="center"/>
    </xf>
    <xf numFmtId="177" fontId="7" fillId="0" borderId="0" applyFont="0" applyFill="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8" fillId="14" borderId="14">
      <alignment vertical="center"/>
      <protection locked="0"/>
    </xf>
    <xf numFmtId="0" fontId="7" fillId="0" borderId="0">
      <alignment vertical="center"/>
    </xf>
    <xf numFmtId="0" fontId="51" fillId="9" borderId="0" applyNumberFormat="0" applyBorder="0" applyAlignment="0" applyProtection="0">
      <alignment vertical="center"/>
    </xf>
    <xf numFmtId="0" fontId="7" fillId="0" borderId="0">
      <alignment vertical="center"/>
    </xf>
    <xf numFmtId="0" fontId="51" fillId="9" borderId="0" applyNumberFormat="0" applyBorder="0" applyAlignment="0" applyProtection="0">
      <alignment vertical="center"/>
    </xf>
    <xf numFmtId="0" fontId="7" fillId="0" borderId="0">
      <alignment vertical="center"/>
    </xf>
    <xf numFmtId="0" fontId="54" fillId="11" borderId="0" applyNumberFormat="0" applyBorder="0" applyAlignment="0" applyProtection="0">
      <alignment vertical="center"/>
    </xf>
    <xf numFmtId="0" fontId="51" fillId="9" borderId="0" applyNumberFormat="0" applyBorder="0" applyAlignment="0" applyProtection="0">
      <alignment vertical="center"/>
    </xf>
    <xf numFmtId="0" fontId="54" fillId="11" borderId="0" applyNumberFormat="0" applyBorder="0" applyAlignment="0" applyProtection="0">
      <alignment vertical="center"/>
    </xf>
    <xf numFmtId="0" fontId="51" fillId="9" borderId="0" applyNumberFormat="0" applyBorder="0" applyAlignment="0" applyProtection="0">
      <alignment vertical="center"/>
    </xf>
    <xf numFmtId="0" fontId="49" fillId="9" borderId="0" applyNumberFormat="0" applyBorder="0" applyAlignment="0" applyProtection="0">
      <alignment vertical="center"/>
    </xf>
    <xf numFmtId="0" fontId="59" fillId="0" borderId="15" applyNumberFormat="0" applyAlignment="0" applyProtection="0">
      <alignment horizontal="left" vertical="center"/>
    </xf>
    <xf numFmtId="0" fontId="51" fillId="22" borderId="0" applyNumberFormat="0" applyBorder="0" applyAlignment="0" applyProtection="0">
      <alignment vertical="center"/>
    </xf>
    <xf numFmtId="0" fontId="69" fillId="18" borderId="17" applyNumberFormat="0" applyAlignment="0" applyProtection="0">
      <alignment vertical="center"/>
    </xf>
    <xf numFmtId="0" fontId="22" fillId="10" borderId="0" applyNumberFormat="0" applyBorder="0" applyAlignment="0" applyProtection="0">
      <alignment vertical="center"/>
    </xf>
    <xf numFmtId="0" fontId="51" fillId="19" borderId="0" applyNumberFormat="0" applyBorder="0" applyAlignment="0" applyProtection="0">
      <alignment vertical="center"/>
    </xf>
    <xf numFmtId="0" fontId="22" fillId="20"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8" fillId="14" borderId="14">
      <alignment vertical="center"/>
      <protection locked="0"/>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9" fontId="7" fillId="0" borderId="0" applyFont="0" applyFill="0" applyBorder="0" applyAlignment="0" applyProtection="0">
      <alignment vertical="center"/>
    </xf>
    <xf numFmtId="0" fontId="51" fillId="22" borderId="0" applyNumberFormat="0" applyBorder="0" applyAlignment="0" applyProtection="0">
      <alignment vertical="center"/>
    </xf>
    <xf numFmtId="0" fontId="81" fillId="0" borderId="0">
      <alignment vertical="center"/>
    </xf>
    <xf numFmtId="9" fontId="7" fillId="0" borderId="0" applyFont="0" applyFill="0" applyBorder="0" applyAlignment="0" applyProtection="0">
      <alignment vertical="center"/>
    </xf>
    <xf numFmtId="15" fontId="67" fillId="0" borderId="0">
      <alignment vertical="center"/>
    </xf>
    <xf numFmtId="0" fontId="7" fillId="0" borderId="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22" borderId="0" applyNumberFormat="0" applyBorder="0" applyAlignment="0" applyProtection="0">
      <alignment vertical="center"/>
    </xf>
    <xf numFmtId="0" fontId="51" fillId="19" borderId="0" applyNumberFormat="0" applyBorder="0" applyAlignment="0" applyProtection="0">
      <alignment vertical="center"/>
    </xf>
    <xf numFmtId="0" fontId="7" fillId="0" borderId="0" applyFont="0" applyFill="0" applyBorder="0" applyAlignment="0" applyProtection="0">
      <alignment vertical="center"/>
    </xf>
    <xf numFmtId="0" fontId="51" fillId="12" borderId="0" applyNumberFormat="0" applyBorder="0" applyAlignment="0" applyProtection="0">
      <alignment vertical="center"/>
    </xf>
    <xf numFmtId="0" fontId="22" fillId="5" borderId="0" applyNumberFormat="0" applyBorder="0" applyAlignment="0" applyProtection="0">
      <alignment vertical="center"/>
    </xf>
    <xf numFmtId="0" fontId="50" fillId="0" borderId="10" applyNumberFormat="0" applyFill="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51" fillId="12" borderId="0" applyNumberFormat="0" applyBorder="0" applyAlignment="0" applyProtection="0">
      <alignment vertical="center"/>
    </xf>
    <xf numFmtId="0" fontId="22" fillId="5" borderId="0" applyNumberFormat="0" applyBorder="0" applyAlignment="0" applyProtection="0">
      <alignment vertical="center"/>
    </xf>
    <xf numFmtId="0" fontId="50" fillId="0" borderId="10" applyNumberFormat="0" applyFill="0" applyAlignment="0" applyProtection="0">
      <alignment vertical="center"/>
    </xf>
    <xf numFmtId="0" fontId="57" fillId="0" borderId="13" applyNumberFormat="0" applyFill="0" applyAlignment="0" applyProtection="0">
      <alignment vertical="center"/>
    </xf>
    <xf numFmtId="0" fontId="51" fillId="12" borderId="0" applyNumberFormat="0" applyBorder="0" applyAlignment="0" applyProtection="0">
      <alignment vertical="center"/>
    </xf>
    <xf numFmtId="0" fontId="22" fillId="5" borderId="0" applyNumberFormat="0" applyBorder="0" applyAlignment="0" applyProtection="0">
      <alignment vertical="center"/>
    </xf>
    <xf numFmtId="0" fontId="50" fillId="0" borderId="10" applyNumberFormat="0" applyFill="0" applyAlignment="0" applyProtection="0">
      <alignment vertical="center"/>
    </xf>
    <xf numFmtId="0" fontId="22" fillId="5" borderId="0" applyNumberFormat="0" applyBorder="0" applyAlignment="0" applyProtection="0">
      <alignment vertical="center"/>
    </xf>
    <xf numFmtId="195" fontId="7" fillId="0" borderId="0" applyFont="0" applyFill="0" applyBorder="0" applyAlignment="0" applyProtection="0">
      <alignment vertical="center"/>
    </xf>
    <xf numFmtId="0" fontId="51" fillId="9"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51" fillId="10" borderId="0" applyNumberFormat="0" applyBorder="0" applyAlignment="0" applyProtection="0">
      <alignment vertical="center"/>
    </xf>
    <xf numFmtId="185"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22" fillId="15" borderId="0" applyNumberFormat="0" applyBorder="0" applyAlignment="0" applyProtection="0">
      <alignment vertical="center"/>
    </xf>
    <xf numFmtId="0" fontId="51" fillId="9" borderId="0" applyNumberFormat="0" applyBorder="0" applyAlignment="0" applyProtection="0">
      <alignment vertical="center"/>
    </xf>
    <xf numFmtId="0" fontId="51" fillId="10" borderId="0" applyNumberFormat="0" applyBorder="0" applyAlignment="0" applyProtection="0">
      <alignment vertical="center"/>
    </xf>
    <xf numFmtId="0" fontId="60" fillId="16" borderId="0" applyNumberFormat="0" applyBorder="0" applyAlignment="0" applyProtection="0">
      <alignment vertical="center"/>
    </xf>
    <xf numFmtId="0" fontId="51" fillId="10" borderId="0" applyNumberFormat="0" applyBorder="0" applyAlignment="0" applyProtection="0">
      <alignment vertical="center"/>
    </xf>
    <xf numFmtId="0" fontId="68" fillId="0" borderId="7" applyNumberFormat="0" applyFill="0" applyProtection="0">
      <alignment horizontal="right" vertical="center"/>
    </xf>
    <xf numFmtId="0" fontId="51" fillId="10" borderId="0" applyNumberFormat="0" applyBorder="0" applyAlignment="0" applyProtection="0">
      <alignment vertical="center"/>
    </xf>
    <xf numFmtId="0" fontId="51" fillId="10" borderId="0" applyNumberFormat="0" applyBorder="0" applyAlignment="0" applyProtection="0">
      <alignment vertical="center"/>
    </xf>
    <xf numFmtId="0" fontId="51" fillId="19" borderId="0" applyNumberFormat="0" applyBorder="0" applyAlignment="0" applyProtection="0">
      <alignment vertical="center"/>
    </xf>
    <xf numFmtId="190" fontId="83" fillId="0" borderId="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197" fontId="7" fillId="0" borderId="0" applyFont="0" applyFill="0" applyBorder="0" applyAlignment="0" applyProtection="0">
      <alignment vertical="center"/>
    </xf>
    <xf numFmtId="0" fontId="7" fillId="0" borderId="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9" fontId="7" fillId="0" borderId="0" applyFont="0" applyFill="0" applyBorder="0" applyAlignment="0" applyProtection="0">
      <alignment vertical="center"/>
    </xf>
    <xf numFmtId="0" fontId="51" fillId="19" borderId="0" applyNumberFormat="0" applyBorder="0" applyAlignment="0" applyProtection="0">
      <alignment vertical="center"/>
    </xf>
    <xf numFmtId="0" fontId="51" fillId="9" borderId="0" applyNumberFormat="0" applyBorder="0" applyAlignment="0" applyProtection="0">
      <alignment vertical="center"/>
    </xf>
    <xf numFmtId="9" fontId="7" fillId="0" borderId="0" applyFont="0" applyFill="0" applyBorder="0" applyAlignment="0" applyProtection="0">
      <alignment vertical="center"/>
    </xf>
    <xf numFmtId="0" fontId="22" fillId="20" borderId="0" applyNumberFormat="0" applyBorder="0" applyAlignment="0" applyProtection="0">
      <alignment vertical="center"/>
    </xf>
    <xf numFmtId="9" fontId="7" fillId="0" borderId="0" applyFont="0" applyFill="0" applyBorder="0" applyAlignment="0" applyProtection="0">
      <alignment vertical="center"/>
    </xf>
    <xf numFmtId="0" fontId="22" fillId="20" borderId="0" applyNumberFormat="0" applyBorder="0" applyAlignment="0" applyProtection="0">
      <alignment vertical="center"/>
    </xf>
    <xf numFmtId="9" fontId="7" fillId="0" borderId="0" applyFont="0" applyFill="0" applyBorder="0" applyAlignment="0" applyProtection="0">
      <alignment vertical="center"/>
    </xf>
    <xf numFmtId="0" fontId="22" fillId="20" borderId="0" applyNumberFormat="0" applyBorder="0" applyAlignment="0" applyProtection="0">
      <alignment vertical="center"/>
    </xf>
    <xf numFmtId="0" fontId="82" fillId="28" borderId="0" applyNumberFormat="0" applyBorder="0" applyAlignment="0" applyProtection="0">
      <alignment vertical="center"/>
    </xf>
    <xf numFmtId="9" fontId="7" fillId="0" borderId="0" applyFont="0" applyFill="0" applyBorder="0" applyAlignment="0" applyProtection="0">
      <alignment vertical="center"/>
    </xf>
    <xf numFmtId="0" fontId="22" fillId="20" borderId="0" applyNumberFormat="0" applyBorder="0" applyAlignment="0" applyProtection="0">
      <alignment vertical="center"/>
    </xf>
    <xf numFmtId="9" fontId="7" fillId="0" borderId="0" applyFont="0" applyFill="0" applyBorder="0" applyAlignment="0" applyProtection="0">
      <alignment vertical="center"/>
    </xf>
    <xf numFmtId="0" fontId="22" fillId="10" borderId="0" applyNumberFormat="0" applyBorder="0" applyAlignment="0" applyProtection="0">
      <alignment vertical="center"/>
    </xf>
    <xf numFmtId="9" fontId="7" fillId="0" borderId="0" applyFont="0" applyFill="0" applyBorder="0" applyAlignment="0" applyProtection="0">
      <alignment vertical="center"/>
    </xf>
    <xf numFmtId="0" fontId="22" fillId="18" borderId="0" applyNumberFormat="0" applyBorder="0" applyAlignment="0" applyProtection="0">
      <alignment vertical="center"/>
    </xf>
    <xf numFmtId="0" fontId="22" fillId="10" borderId="0" applyNumberFormat="0" applyBorder="0" applyAlignment="0" applyProtection="0">
      <alignment vertical="center"/>
    </xf>
    <xf numFmtId="0" fontId="68" fillId="0" borderId="7" applyNumberFormat="0" applyFill="0" applyProtection="0">
      <alignment horizontal="left" vertical="center"/>
    </xf>
    <xf numFmtId="0" fontId="22" fillId="18"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51" fillId="10" borderId="0" applyNumberFormat="0" applyBorder="0" applyAlignment="0" applyProtection="0">
      <alignment vertical="center"/>
    </xf>
    <xf numFmtId="0" fontId="51" fillId="10" borderId="0" applyNumberFormat="0" applyBorder="0" applyAlignment="0" applyProtection="0">
      <alignment vertical="center"/>
    </xf>
    <xf numFmtId="0" fontId="51" fillId="10" borderId="0" applyNumberFormat="0" applyBorder="0" applyAlignment="0" applyProtection="0">
      <alignment vertical="center"/>
    </xf>
    <xf numFmtId="0" fontId="7" fillId="29" borderId="0" applyNumberFormat="0" applyFont="0" applyBorder="0" applyAlignment="0" applyProtection="0">
      <alignment vertical="center"/>
    </xf>
    <xf numFmtId="0" fontId="51" fillId="7" borderId="0" applyNumberFormat="0" applyBorder="0" applyAlignment="0" applyProtection="0">
      <alignment vertical="center"/>
    </xf>
    <xf numFmtId="0" fontId="51" fillId="9" borderId="0" applyNumberFormat="0" applyBorder="0" applyAlignment="0" applyProtection="0">
      <alignment vertical="center"/>
    </xf>
    <xf numFmtId="0" fontId="83" fillId="0" borderId="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63" fillId="0" borderId="16">
      <alignment horizontal="center" vertical="center"/>
    </xf>
    <xf numFmtId="0" fontId="76" fillId="0" borderId="20" applyNumberFormat="0" applyFill="0" applyAlignment="0" applyProtection="0">
      <alignment vertical="center"/>
    </xf>
    <xf numFmtId="0" fontId="7" fillId="0" borderId="0">
      <alignment vertical="center"/>
    </xf>
    <xf numFmtId="0" fontId="51" fillId="9" borderId="0" applyNumberFormat="0" applyBorder="0" applyAlignment="0" applyProtection="0">
      <alignment vertical="center"/>
    </xf>
    <xf numFmtId="9" fontId="7" fillId="0" borderId="0" applyFont="0" applyFill="0" applyBorder="0" applyAlignment="0" applyProtection="0">
      <alignment vertical="center"/>
    </xf>
    <xf numFmtId="0" fontId="50" fillId="0" borderId="10" applyNumberFormat="0" applyFill="0" applyAlignment="0" applyProtection="0">
      <alignment vertical="center"/>
    </xf>
    <xf numFmtId="0" fontId="51" fillId="9" borderId="0" applyNumberFormat="0" applyBorder="0" applyAlignment="0" applyProtection="0">
      <alignment vertical="center"/>
    </xf>
    <xf numFmtId="0" fontId="50" fillId="0" borderId="10" applyNumberFormat="0" applyFill="0" applyAlignment="0" applyProtection="0">
      <alignment vertical="center"/>
    </xf>
    <xf numFmtId="0" fontId="51" fillId="9" borderId="0" applyNumberFormat="0" applyBorder="0" applyAlignment="0" applyProtection="0">
      <alignment vertical="center"/>
    </xf>
    <xf numFmtId="0" fontId="51" fillId="12"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62" fillId="5" borderId="1"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73" fillId="0" borderId="19" applyNumberFormat="0" applyFill="0" applyAlignment="0" applyProtection="0">
      <alignment vertical="center"/>
    </xf>
    <xf numFmtId="0" fontId="51" fillId="6" borderId="0" applyNumberFormat="0" applyBorder="0" applyAlignment="0" applyProtection="0">
      <alignment vertical="center"/>
    </xf>
    <xf numFmtId="0" fontId="51" fillId="6" borderId="0" applyNumberFormat="0" applyBorder="0" applyAlignment="0" applyProtection="0">
      <alignment vertical="center"/>
    </xf>
    <xf numFmtId="0" fontId="84" fillId="18" borderId="18">
      <alignment horizontal="left" vertical="center"/>
      <protection locked="0" hidden="1"/>
    </xf>
    <xf numFmtId="0" fontId="51" fillId="12" borderId="0" applyNumberFormat="0" applyBorder="0" applyAlignment="0" applyProtection="0">
      <alignment vertical="center"/>
    </xf>
    <xf numFmtId="0" fontId="73" fillId="0" borderId="19" applyNumberFormat="0" applyFill="0" applyAlignment="0" applyProtection="0">
      <alignment vertical="center"/>
    </xf>
    <xf numFmtId="0" fontId="84" fillId="18" borderId="18">
      <alignment horizontal="left" vertical="center"/>
      <protection locked="0" hidden="1"/>
    </xf>
    <xf numFmtId="0" fontId="51" fillId="12" borderId="0" applyNumberFormat="0" applyBorder="0" applyAlignment="0" applyProtection="0">
      <alignment vertical="center"/>
    </xf>
    <xf numFmtId="0" fontId="78" fillId="0" borderId="22" applyNumberFormat="0" applyFill="0" applyAlignment="0" applyProtection="0">
      <alignment vertical="center"/>
    </xf>
    <xf numFmtId="184" fontId="7" fillId="0" borderId="0" applyFont="0" applyFill="0" applyBorder="0" applyAlignment="0" applyProtection="0">
      <alignment vertical="center"/>
    </xf>
    <xf numFmtId="0" fontId="51" fillId="12" borderId="0" applyNumberFormat="0" applyBorder="0" applyAlignment="0" applyProtection="0">
      <alignment vertical="center"/>
    </xf>
    <xf numFmtId="0" fontId="57" fillId="0" borderId="25" applyNumberFormat="0" applyFill="0" applyAlignment="0" applyProtection="0">
      <alignment vertical="center"/>
    </xf>
    <xf numFmtId="0" fontId="51" fillId="12" borderId="0" applyNumberFormat="0" applyBorder="0" applyAlignment="0" applyProtection="0">
      <alignment vertical="center"/>
    </xf>
    <xf numFmtId="0" fontId="57" fillId="0" borderId="25" applyNumberFormat="0" applyFill="0" applyAlignment="0" applyProtection="0">
      <alignment vertical="center"/>
    </xf>
    <xf numFmtId="0" fontId="51" fillId="12" borderId="0" applyNumberFormat="0" applyBorder="0" applyAlignment="0" applyProtection="0">
      <alignment vertical="center"/>
    </xf>
    <xf numFmtId="0" fontId="50" fillId="0" borderId="10" applyNumberFormat="0" applyFill="0" applyAlignment="0" applyProtection="0">
      <alignment vertical="center"/>
    </xf>
    <xf numFmtId="0" fontId="57" fillId="0" borderId="13" applyNumberFormat="0" applyFill="0" applyAlignment="0" applyProtection="0">
      <alignment vertical="center"/>
    </xf>
    <xf numFmtId="0" fontId="51" fillId="12" borderId="0" applyNumberFormat="0" applyBorder="0" applyAlignment="0" applyProtection="0">
      <alignment vertical="center"/>
    </xf>
    <xf numFmtId="0" fontId="50" fillId="0" borderId="10" applyNumberFormat="0" applyFill="0" applyAlignment="0" applyProtection="0">
      <alignment vertical="center"/>
    </xf>
    <xf numFmtId="9" fontId="7" fillId="0" borderId="0" applyFont="0" applyFill="0" applyBorder="0" applyAlignment="0" applyProtection="0">
      <alignment vertical="center"/>
    </xf>
    <xf numFmtId="0" fontId="57" fillId="0" borderId="13" applyNumberFormat="0" applyFill="0" applyAlignment="0" applyProtection="0">
      <alignment vertical="center"/>
    </xf>
    <xf numFmtId="0" fontId="51" fillId="12" borderId="0" applyNumberFormat="0" applyBorder="0" applyAlignment="0" applyProtection="0">
      <alignment vertical="center"/>
    </xf>
    <xf numFmtId="0" fontId="22" fillId="5" borderId="0" applyNumberFormat="0" applyBorder="0" applyAlignment="0" applyProtection="0">
      <alignment vertical="center"/>
    </xf>
    <xf numFmtId="0" fontId="22" fillId="18" borderId="0" applyNumberFormat="0" applyBorder="0" applyAlignment="0" applyProtection="0">
      <alignment vertical="center"/>
    </xf>
    <xf numFmtId="0" fontId="63" fillId="0" borderId="0" applyNumberFormat="0" applyFill="0" applyBorder="0" applyAlignment="0" applyProtection="0">
      <alignment vertical="center"/>
    </xf>
    <xf numFmtId="0" fontId="22" fillId="18"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0" fillId="0" borderId="10" applyNumberFormat="0" applyFill="0" applyAlignment="0" applyProtection="0">
      <alignment vertical="center"/>
    </xf>
    <xf numFmtId="0" fontId="51" fillId="7" borderId="0" applyNumberFormat="0" applyBorder="0" applyAlignment="0" applyProtection="0">
      <alignment vertical="center"/>
    </xf>
    <xf numFmtId="9" fontId="7" fillId="0" borderId="0" applyFont="0" applyFill="0" applyBorder="0" applyAlignment="0" applyProtection="0">
      <alignment vertical="center"/>
    </xf>
    <xf numFmtId="186" fontId="7" fillId="0" borderId="0" applyFont="0" applyFill="0" applyBorder="0" applyAlignment="0" applyProtection="0">
      <alignment vertical="center"/>
    </xf>
    <xf numFmtId="0" fontId="86" fillId="0" borderId="0" applyNumberFormat="0" applyFill="0" applyBorder="0" applyAlignment="0" applyProtection="0">
      <alignment vertical="center"/>
    </xf>
    <xf numFmtId="0" fontId="78" fillId="0" borderId="22" applyNumberFormat="0" applyFill="0" applyAlignment="0" applyProtection="0">
      <alignment vertical="center"/>
    </xf>
    <xf numFmtId="189" fontId="7" fillId="0" borderId="0" applyFont="0" applyFill="0" applyBorder="0" applyAlignment="0" applyProtection="0">
      <alignment vertical="center"/>
    </xf>
    <xf numFmtId="0" fontId="73" fillId="0" borderId="19" applyNumberFormat="0" applyFill="0" applyAlignment="0" applyProtection="0">
      <alignment vertical="center"/>
    </xf>
    <xf numFmtId="183" fontId="83" fillId="0" borderId="0">
      <alignment vertical="center"/>
    </xf>
    <xf numFmtId="15" fontId="67" fillId="0" borderId="0">
      <alignment vertical="center"/>
    </xf>
    <xf numFmtId="15" fontId="67" fillId="0" borderId="0">
      <alignment vertical="center"/>
    </xf>
    <xf numFmtId="199" fontId="83" fillId="0" borderId="0">
      <alignment vertical="center"/>
    </xf>
    <xf numFmtId="0" fontId="79" fillId="0" borderId="23" applyNumberFormat="0" applyFill="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62" fillId="10" borderId="0" applyNumberFormat="0" applyBorder="0" applyAlignment="0" applyProtection="0">
      <alignment vertical="center"/>
    </xf>
    <xf numFmtId="0" fontId="49" fillId="9" borderId="0" applyNumberFormat="0" applyBorder="0" applyAlignment="0" applyProtection="0">
      <alignment vertical="center"/>
    </xf>
    <xf numFmtId="0" fontId="59" fillId="0" borderId="15" applyNumberFormat="0" applyAlignment="0" applyProtection="0">
      <alignment horizontal="left" vertical="center"/>
    </xf>
    <xf numFmtId="0" fontId="59" fillId="0" borderId="8">
      <alignment horizontal="left" vertical="center"/>
    </xf>
    <xf numFmtId="0" fontId="59" fillId="0" borderId="8">
      <alignment horizontal="left" vertical="center"/>
    </xf>
    <xf numFmtId="43" fontId="104" fillId="0" borderId="0" applyFont="0" applyFill="0" applyBorder="0" applyAlignment="0" applyProtection="0">
      <alignment vertical="center"/>
    </xf>
    <xf numFmtId="0" fontId="62" fillId="5" borderId="1" applyNumberFormat="0" applyBorder="0" applyAlignment="0" applyProtection="0">
      <alignment vertical="center"/>
    </xf>
    <xf numFmtId="43" fontId="104" fillId="0" borderId="0" applyFont="0" applyFill="0" applyBorder="0" applyAlignment="0" applyProtection="0">
      <alignment vertical="center"/>
    </xf>
    <xf numFmtId="0" fontId="62" fillId="5" borderId="1" applyNumberFormat="0" applyBorder="0" applyAlignment="0" applyProtection="0">
      <alignment vertical="center"/>
    </xf>
    <xf numFmtId="0" fontId="62" fillId="5" borderId="1" applyNumberFormat="0" applyBorder="0" applyAlignment="0" applyProtection="0">
      <alignment vertical="center"/>
    </xf>
    <xf numFmtId="0" fontId="62" fillId="5" borderId="1" applyNumberFormat="0" applyBorder="0" applyAlignment="0" applyProtection="0">
      <alignment vertical="center"/>
    </xf>
    <xf numFmtId="0" fontId="62" fillId="5" borderId="1" applyNumberFormat="0" applyBorder="0" applyAlignment="0" applyProtection="0">
      <alignment vertical="center"/>
    </xf>
    <xf numFmtId="0" fontId="62" fillId="5" borderId="1" applyNumberFormat="0" applyBorder="0" applyAlignment="0" applyProtection="0">
      <alignment vertical="center"/>
    </xf>
    <xf numFmtId="202" fontId="87" fillId="30" borderId="0">
      <alignment vertical="center"/>
    </xf>
    <xf numFmtId="202" fontId="88" fillId="31" borderId="0">
      <alignment vertical="center"/>
    </xf>
    <xf numFmtId="38" fontId="7" fillId="0" borderId="0" applyFont="0" applyFill="0" applyBorder="0" applyAlignment="0" applyProtection="0">
      <alignment vertical="center"/>
    </xf>
    <xf numFmtId="0" fontId="7" fillId="0" borderId="0">
      <alignment vertical="center"/>
    </xf>
    <xf numFmtId="40" fontId="7" fillId="0" borderId="0" applyFont="0" applyFill="0" applyBorder="0" applyAlignment="0" applyProtection="0">
      <alignment vertical="center"/>
    </xf>
    <xf numFmtId="43" fontId="104" fillId="0" borderId="0" applyFont="0" applyFill="0" applyBorder="0" applyAlignment="0" applyProtection="0">
      <alignment vertical="center"/>
    </xf>
    <xf numFmtId="177" fontId="7" fillId="0" borderId="0" applyFont="0" applyFill="0" applyBorder="0" applyAlignment="0" applyProtection="0">
      <alignment vertical="center"/>
    </xf>
    <xf numFmtId="187" fontId="7" fillId="0" borderId="0" applyFont="0" applyFill="0" applyBorder="0" applyAlignment="0" applyProtection="0">
      <alignment vertical="center"/>
    </xf>
    <xf numFmtId="1" fontId="68" fillId="0" borderId="12" applyFill="0" applyProtection="0">
      <alignment horizontal="center" vertical="center"/>
    </xf>
    <xf numFmtId="0" fontId="50" fillId="0" borderId="10" applyNumberFormat="0" applyFill="0" applyAlignment="0" applyProtection="0">
      <alignment vertical="center"/>
    </xf>
    <xf numFmtId="40" fontId="71" fillId="23" borderId="18">
      <alignment horizontal="centerContinuous" vertical="center"/>
    </xf>
    <xf numFmtId="40" fontId="71" fillId="23" borderId="18">
      <alignment horizontal="centerContinuous" vertical="center"/>
    </xf>
    <xf numFmtId="9" fontId="7" fillId="0" borderId="0" applyFont="0" applyFill="0" applyBorder="0" applyAlignment="0" applyProtection="0">
      <alignment vertical="center"/>
    </xf>
    <xf numFmtId="0" fontId="63" fillId="0" borderId="16">
      <alignment horizontal="center" vertical="center"/>
    </xf>
    <xf numFmtId="37" fontId="64" fillId="0" borderId="0">
      <alignment vertical="center"/>
    </xf>
    <xf numFmtId="0" fontId="63" fillId="0" borderId="16">
      <alignment horizontal="center" vertical="center"/>
    </xf>
    <xf numFmtId="37" fontId="64" fillId="0" borderId="0">
      <alignment vertical="center"/>
    </xf>
    <xf numFmtId="0" fontId="63" fillId="0" borderId="16">
      <alignment horizontal="center" vertical="center"/>
    </xf>
    <xf numFmtId="37" fontId="64" fillId="0" borderId="0">
      <alignment vertical="center"/>
    </xf>
    <xf numFmtId="9" fontId="7" fillId="0" borderId="0" applyFont="0" applyFill="0" applyBorder="0" applyAlignment="0" applyProtection="0">
      <alignment vertical="center"/>
    </xf>
    <xf numFmtId="0" fontId="63" fillId="0" borderId="16">
      <alignment horizontal="center" vertical="center"/>
    </xf>
    <xf numFmtId="37" fontId="64" fillId="0" borderId="0">
      <alignment vertical="center"/>
    </xf>
    <xf numFmtId="191" fontId="68" fillId="0" borderId="0">
      <alignment vertical="center"/>
    </xf>
    <xf numFmtId="9" fontId="7" fillId="0" borderId="0" applyFont="0" applyFill="0" applyBorder="0" applyAlignment="0" applyProtection="0">
      <alignment vertical="center"/>
    </xf>
    <xf numFmtId="0" fontId="55" fillId="0" borderId="0">
      <alignment vertical="center"/>
    </xf>
    <xf numFmtId="3" fontId="7" fillId="0" borderId="0" applyFont="0" applyFill="0" applyBorder="0" applyAlignment="0" applyProtection="0">
      <alignment vertical="center"/>
    </xf>
    <xf numFmtId="14" fontId="61" fillId="0" borderId="0">
      <alignment horizontal="center" vertical="center" wrapText="1"/>
      <protection locked="0"/>
    </xf>
    <xf numFmtId="0" fontId="7" fillId="0" borderId="0">
      <alignment vertical="center"/>
    </xf>
    <xf numFmtId="0" fontId="58" fillId="14" borderId="14">
      <alignment vertical="center"/>
      <protection locked="0"/>
    </xf>
    <xf numFmtId="10"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13" fontId="7" fillId="0" borderId="0" applyFont="0" applyFill="0" applyProtection="0">
      <alignment vertical="center"/>
    </xf>
    <xf numFmtId="0" fontId="7" fillId="0" borderId="0" applyNumberFormat="0" applyFont="0" applyFill="0" applyBorder="0" applyAlignment="0" applyProtection="0">
      <alignment horizontal="left" vertical="center"/>
    </xf>
    <xf numFmtId="0" fontId="68" fillId="0" borderId="7" applyNumberFormat="0" applyFill="0" applyProtection="0">
      <alignment horizontal="right" vertical="center"/>
    </xf>
    <xf numFmtId="0" fontId="63" fillId="0" borderId="16">
      <alignment horizontal="center" vertical="center"/>
    </xf>
    <xf numFmtId="15" fontId="7" fillId="0" borderId="0" applyFont="0" applyFill="0" applyBorder="0" applyAlignment="0" applyProtection="0">
      <alignment vertical="center"/>
    </xf>
    <xf numFmtId="0" fontId="68" fillId="0" borderId="7" applyNumberFormat="0" applyFill="0" applyProtection="0">
      <alignment horizontal="right" vertical="center"/>
    </xf>
    <xf numFmtId="15" fontId="7" fillId="0" borderId="0" applyFont="0" applyFill="0" applyBorder="0" applyAlignment="0" applyProtection="0">
      <alignment vertical="center"/>
    </xf>
    <xf numFmtId="4" fontId="7" fillId="0" borderId="0" applyFont="0" applyFill="0" applyBorder="0" applyAlignment="0" applyProtection="0">
      <alignment vertical="center"/>
    </xf>
    <xf numFmtId="0" fontId="68" fillId="0" borderId="7" applyNumberFormat="0" applyFill="0" applyProtection="0">
      <alignment horizontal="right" vertical="center"/>
    </xf>
    <xf numFmtId="0" fontId="7" fillId="0" borderId="0">
      <alignment vertical="center"/>
    </xf>
    <xf numFmtId="4" fontId="7" fillId="0" borderId="0" applyFont="0" applyFill="0" applyBorder="0" applyAlignment="0" applyProtection="0">
      <alignment vertical="center"/>
    </xf>
    <xf numFmtId="0" fontId="63" fillId="0" borderId="16">
      <alignment horizontal="center" vertical="center"/>
    </xf>
    <xf numFmtId="0" fontId="63" fillId="0" borderId="16">
      <alignment horizontal="center" vertical="center"/>
    </xf>
    <xf numFmtId="0" fontId="63" fillId="0" borderId="16">
      <alignment horizontal="center" vertical="center"/>
    </xf>
    <xf numFmtId="0" fontId="63" fillId="0" borderId="16">
      <alignment horizontal="center" vertical="center"/>
    </xf>
    <xf numFmtId="3" fontId="7" fillId="0" borderId="0" applyFont="0" applyFill="0" applyBorder="0" applyAlignment="0" applyProtection="0">
      <alignment vertical="center"/>
    </xf>
    <xf numFmtId="0" fontId="7" fillId="29" borderId="0" applyNumberFormat="0" applyFont="0" applyBorder="0" applyAlignment="0" applyProtection="0">
      <alignment vertical="center"/>
    </xf>
    <xf numFmtId="0" fontId="58" fillId="14" borderId="14">
      <alignment vertical="center"/>
      <protection locked="0"/>
    </xf>
    <xf numFmtId="0" fontId="89" fillId="0" borderId="0">
      <alignment vertical="center"/>
    </xf>
    <xf numFmtId="0" fontId="58" fillId="14" borderId="14">
      <alignment vertical="center"/>
      <protection locked="0"/>
    </xf>
    <xf numFmtId="0" fontId="7" fillId="0" borderId="0">
      <alignment vertical="center"/>
    </xf>
    <xf numFmtId="0" fontId="58" fillId="14" borderId="14">
      <alignment vertical="center"/>
      <protection locked="0"/>
    </xf>
    <xf numFmtId="9" fontId="7" fillId="0" borderId="0" applyFont="0" applyFill="0" applyBorder="0" applyAlignment="0" applyProtection="0">
      <alignment vertical="center"/>
    </xf>
    <xf numFmtId="43" fontId="104"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80" fillId="0" borderId="0" applyNumberForma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79" fillId="0" borderId="23" applyNumberFormat="0" applyFill="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73" fillId="0" borderId="19" applyNumberFormat="0" applyFill="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68" fillId="0" borderId="7" applyNumberFormat="0" applyFill="0" applyProtection="0">
      <alignment horizontal="right" vertical="center"/>
    </xf>
    <xf numFmtId="9" fontId="7" fillId="0" borderId="0" applyFont="0" applyFill="0" applyBorder="0" applyAlignment="0" applyProtection="0">
      <alignment vertical="center"/>
    </xf>
    <xf numFmtId="0" fontId="76" fillId="0" borderId="20" applyNumberFormat="0" applyFill="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85" fillId="0" borderId="24" applyNumberFormat="0" applyFill="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198" fontId="7" fillId="0" borderId="0" applyFont="0" applyFill="0" applyBorder="0" applyAlignment="0" applyProtection="0">
      <alignment vertical="center"/>
    </xf>
    <xf numFmtId="0" fontId="68" fillId="0" borderId="7" applyNumberFormat="0" applyFill="0" applyProtection="0">
      <alignment horizontal="right" vertical="center"/>
    </xf>
    <xf numFmtId="0" fontId="68" fillId="0" borderId="7" applyNumberFormat="0" applyFill="0" applyProtection="0">
      <alignment horizontal="righ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73" fillId="0" borderId="19" applyNumberFormat="0" applyFill="0" applyAlignment="0" applyProtection="0">
      <alignment vertical="center"/>
    </xf>
    <xf numFmtId="0" fontId="50" fillId="0" borderId="10"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60" fillId="15" borderId="0" applyNumberFormat="0" applyBorder="0" applyAlignment="0" applyProtection="0">
      <alignment vertical="center"/>
    </xf>
    <xf numFmtId="0" fontId="78" fillId="0" borderId="22"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60" fillId="15" borderId="0" applyNumberFormat="0" applyBorder="0" applyAlignment="0" applyProtection="0">
      <alignment vertical="center"/>
    </xf>
    <xf numFmtId="0" fontId="85" fillId="0" borderId="24" applyNumberFormat="0" applyFill="0" applyAlignment="0" applyProtection="0">
      <alignment vertical="center"/>
    </xf>
    <xf numFmtId="0" fontId="60" fillId="15" borderId="0" applyNumberFormat="0" applyBorder="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0" fontId="78" fillId="0" borderId="22" applyNumberFormat="0" applyFill="0" applyAlignment="0" applyProtection="0">
      <alignment vertical="center"/>
    </xf>
    <xf numFmtId="1" fontId="68" fillId="0" borderId="12" applyFill="0" applyProtection="0">
      <alignment horizontal="center" vertical="center"/>
    </xf>
    <xf numFmtId="0" fontId="78" fillId="0" borderId="22" applyNumberFormat="0" applyFill="0" applyAlignment="0" applyProtection="0">
      <alignment vertical="center"/>
    </xf>
    <xf numFmtId="192" fontId="104" fillId="0" borderId="0" applyFont="0" applyFill="0" applyBorder="0" applyAlignment="0" applyProtection="0">
      <alignment vertical="center"/>
    </xf>
    <xf numFmtId="0" fontId="85" fillId="0" borderId="0" applyNumberFormat="0" applyFill="0" applyBorder="0" applyAlignment="0" applyProtection="0">
      <alignment vertical="center"/>
    </xf>
    <xf numFmtId="192" fontId="104" fillId="0" borderId="0" applyFont="0" applyFill="0" applyBorder="0" applyAlignment="0" applyProtection="0">
      <alignment vertical="center"/>
    </xf>
    <xf numFmtId="0" fontId="85"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43" fontId="104" fillId="0" borderId="0" applyFont="0" applyFill="0" applyBorder="0" applyAlignment="0" applyProtection="0">
      <alignment vertical="center"/>
    </xf>
    <xf numFmtId="0" fontId="78"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104" fillId="0" borderId="0">
      <alignment vertical="center"/>
    </xf>
    <xf numFmtId="0" fontId="80" fillId="0" borderId="0" applyNumberFormat="0" applyFill="0" applyBorder="0" applyAlignment="0" applyProtection="0">
      <alignment vertical="center"/>
    </xf>
    <xf numFmtId="0" fontId="69" fillId="18" borderId="17" applyNumberFormat="0" applyAlignment="0" applyProtection="0">
      <alignment vertical="center"/>
    </xf>
    <xf numFmtId="0" fontId="104" fillId="0" borderId="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91" fillId="0" borderId="7" applyNumberFormat="0" applyFill="0" applyProtection="0">
      <alignment horizontal="center" vertical="center"/>
    </xf>
    <xf numFmtId="0" fontId="91" fillId="0" borderId="7" applyNumberFormat="0" applyFill="0" applyProtection="0">
      <alignment horizontal="center" vertical="center"/>
    </xf>
    <xf numFmtId="0" fontId="91" fillId="0" borderId="7" applyNumberFormat="0" applyFill="0" applyProtection="0">
      <alignment horizontal="center" vertical="center"/>
    </xf>
    <xf numFmtId="0" fontId="91" fillId="0" borderId="7" applyNumberFormat="0" applyFill="0" applyProtection="0">
      <alignment horizontal="center" vertical="center"/>
    </xf>
    <xf numFmtId="0" fontId="54" fillId="8" borderId="0" applyNumberFormat="0" applyBorder="0" applyAlignment="0" applyProtection="0">
      <alignment vertical="center"/>
    </xf>
    <xf numFmtId="0" fontId="91" fillId="0" borderId="7" applyNumberFormat="0" applyFill="0" applyProtection="0">
      <alignment horizontal="center" vertical="center"/>
    </xf>
    <xf numFmtId="0" fontId="91" fillId="0" borderId="7" applyNumberFormat="0" applyFill="0" applyProtection="0">
      <alignment horizontal="center" vertical="center"/>
    </xf>
    <xf numFmtId="0" fontId="91" fillId="0" borderId="7" applyNumberFormat="0" applyFill="0" applyProtection="0">
      <alignment horizontal="center" vertical="center"/>
    </xf>
    <xf numFmtId="0" fontId="91" fillId="0" borderId="7" applyNumberFormat="0" applyFill="0" applyProtection="0">
      <alignment horizontal="center" vertical="center"/>
    </xf>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56" fillId="0" borderId="12" applyNumberFormat="0" applyFill="0" applyProtection="0">
      <alignment horizontal="center" vertical="center"/>
    </xf>
    <xf numFmtId="0" fontId="56" fillId="0" borderId="12" applyNumberFormat="0" applyFill="0" applyProtection="0">
      <alignment horizontal="center" vertical="center"/>
    </xf>
    <xf numFmtId="0" fontId="56" fillId="0" borderId="12" applyNumberFormat="0" applyFill="0" applyProtection="0">
      <alignment horizontal="center" vertical="center"/>
    </xf>
    <xf numFmtId="0" fontId="56" fillId="0" borderId="12" applyNumberFormat="0" applyFill="0" applyProtection="0">
      <alignment horizontal="center" vertical="center"/>
    </xf>
    <xf numFmtId="0" fontId="56" fillId="0" borderId="12" applyNumberFormat="0" applyFill="0" applyProtection="0">
      <alignment horizontal="center" vertical="center"/>
    </xf>
    <xf numFmtId="0" fontId="56" fillId="0" borderId="12" applyNumberFormat="0" applyFill="0" applyProtection="0">
      <alignment horizontal="center" vertical="center"/>
    </xf>
    <xf numFmtId="0" fontId="56" fillId="0" borderId="12" applyNumberFormat="0" applyFill="0" applyProtection="0">
      <alignment horizontal="center" vertical="center"/>
    </xf>
    <xf numFmtId="0" fontId="93" fillId="0" borderId="0" applyNumberFormat="0" applyFill="0" applyBorder="0" applyAlignment="0" applyProtection="0">
      <alignment vertical="center"/>
    </xf>
    <xf numFmtId="0" fontId="54" fillId="8" borderId="0" applyNumberFormat="0" applyBorder="0" applyAlignment="0" applyProtection="0">
      <alignment vertical="center"/>
    </xf>
    <xf numFmtId="0" fontId="93" fillId="0" borderId="0" applyNumberFormat="0" applyFill="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93" fillId="0" borderId="0" applyNumberFormat="0" applyFill="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93" fillId="0" borderId="0" applyNumberFormat="0" applyFill="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93" fillId="0" borderId="0" applyNumberFormat="0" applyFill="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65" fillId="11" borderId="0" applyNumberFormat="0" applyBorder="0" applyAlignment="0" applyProtection="0">
      <alignment vertical="center"/>
    </xf>
    <xf numFmtId="0" fontId="54" fillId="8" borderId="0" applyNumberFormat="0" applyBorder="0" applyAlignment="0" applyProtection="0">
      <alignment vertical="center"/>
    </xf>
    <xf numFmtId="0" fontId="54" fillId="8" borderId="0" applyNumberFormat="0" applyBorder="0" applyAlignment="0" applyProtection="0">
      <alignment vertical="center"/>
    </xf>
    <xf numFmtId="0" fontId="65" fillId="11" borderId="0" applyNumberFormat="0" applyBorder="0" applyAlignment="0" applyProtection="0">
      <alignment vertical="center"/>
    </xf>
    <xf numFmtId="0" fontId="65" fillId="11" borderId="0" applyNumberFormat="0" applyBorder="0" applyAlignment="0" applyProtection="0">
      <alignment vertical="center"/>
    </xf>
    <xf numFmtId="0" fontId="65"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65" fillId="8" borderId="0" applyNumberFormat="0" applyBorder="0" applyAlignment="0" applyProtection="0">
      <alignment vertical="center"/>
    </xf>
    <xf numFmtId="0" fontId="65" fillId="8" borderId="0" applyNumberFormat="0" applyBorder="0" applyAlignment="0" applyProtection="0">
      <alignment vertical="center"/>
    </xf>
    <xf numFmtId="0" fontId="65" fillId="8" borderId="0" applyNumberFormat="0" applyBorder="0" applyAlignment="0" applyProtection="0">
      <alignment vertical="center"/>
    </xf>
    <xf numFmtId="0" fontId="65" fillId="8" borderId="0" applyNumberFormat="0" applyBorder="0" applyAlignment="0" applyProtection="0">
      <alignment vertical="center"/>
    </xf>
    <xf numFmtId="0" fontId="104" fillId="0" borderId="0">
      <alignment vertical="center"/>
    </xf>
    <xf numFmtId="0" fontId="65" fillId="8" borderId="0" applyNumberFormat="0" applyBorder="0" applyAlignment="0" applyProtection="0">
      <alignment vertical="center"/>
    </xf>
    <xf numFmtId="0" fontId="65" fillId="8" borderId="0" applyNumberFormat="0" applyBorder="0" applyAlignment="0" applyProtection="0">
      <alignment vertical="center"/>
    </xf>
    <xf numFmtId="0" fontId="75" fillId="26" borderId="0" applyNumberFormat="0" applyBorder="0" applyAlignment="0" applyProtection="0">
      <alignment vertical="center"/>
    </xf>
    <xf numFmtId="0" fontId="65" fillId="8" borderId="0" applyNumberFormat="0" applyBorder="0" applyAlignment="0" applyProtection="0">
      <alignment vertical="center"/>
    </xf>
    <xf numFmtId="0" fontId="65" fillId="8" borderId="0" applyNumberFormat="0" applyBorder="0" applyAlignment="0" applyProtection="0">
      <alignment vertical="center"/>
    </xf>
    <xf numFmtId="0" fontId="66" fillId="8" borderId="0" applyNumberFormat="0" applyBorder="0" applyAlignment="0" applyProtection="0">
      <alignment vertical="center"/>
    </xf>
    <xf numFmtId="0" fontId="54" fillId="11" borderId="0" applyNumberFormat="0" applyBorder="0" applyAlignment="0" applyProtection="0">
      <alignment vertical="center"/>
    </xf>
    <xf numFmtId="0" fontId="67" fillId="0" borderId="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57" fillId="0" borderId="13" applyNumberFormat="0" applyFill="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4" fillId="0" borderId="26" applyNumberFormat="0" applyFill="0" applyAlignment="0" applyProtection="0">
      <alignment vertical="center"/>
    </xf>
    <xf numFmtId="0" fontId="7" fillId="0" borderId="0">
      <alignment vertical="center"/>
    </xf>
    <xf numFmtId="0" fontId="60" fillId="15" borderId="0" applyNumberFormat="0" applyBorder="0" applyAlignment="0" applyProtection="0">
      <alignment vertical="center"/>
    </xf>
    <xf numFmtId="0" fontId="7" fillId="0" borderId="0">
      <alignment vertical="center"/>
    </xf>
    <xf numFmtId="0" fontId="60" fillId="15" borderId="0" applyNumberFormat="0" applyBorder="0" applyAlignment="0" applyProtection="0">
      <alignment vertical="center"/>
    </xf>
    <xf numFmtId="0" fontId="7" fillId="0" borderId="0">
      <alignment vertical="center"/>
    </xf>
    <xf numFmtId="0" fontId="60" fillId="15" borderId="0" applyNumberFormat="0" applyBorder="0" applyAlignment="0" applyProtection="0">
      <alignment vertical="center"/>
    </xf>
    <xf numFmtId="0" fontId="7" fillId="0" borderId="0">
      <alignment vertical="center"/>
    </xf>
    <xf numFmtId="0" fontId="7" fillId="0" borderId="0">
      <alignment vertical="center"/>
    </xf>
    <xf numFmtId="0" fontId="60" fillId="15" borderId="0" applyNumberFormat="0" applyBorder="0" applyAlignment="0" applyProtection="0">
      <alignment vertical="center"/>
    </xf>
    <xf numFmtId="0" fontId="7" fillId="0" borderId="0">
      <alignment vertical="center"/>
    </xf>
    <xf numFmtId="0" fontId="7" fillId="0" borderId="0">
      <alignment vertical="center"/>
    </xf>
    <xf numFmtId="0" fontId="95" fillId="19" borderId="27" applyNumberFormat="0" applyAlignment="0" applyProtection="0">
      <alignment vertical="center"/>
    </xf>
    <xf numFmtId="0" fontId="104" fillId="0" borderId="0">
      <alignment vertical="center"/>
    </xf>
    <xf numFmtId="0" fontId="104" fillId="0" borderId="0">
      <alignment vertical="center"/>
    </xf>
    <xf numFmtId="0" fontId="104" fillId="0" borderId="0">
      <alignment vertical="center"/>
    </xf>
    <xf numFmtId="0" fontId="104" fillId="5" borderId="11" applyNumberFormat="0" applyFont="0" applyAlignment="0" applyProtection="0">
      <alignment vertical="center"/>
    </xf>
    <xf numFmtId="0" fontId="104" fillId="0" borderId="0">
      <alignment vertical="center"/>
    </xf>
    <xf numFmtId="0" fontId="7" fillId="0" borderId="0">
      <alignment vertical="center"/>
    </xf>
    <xf numFmtId="0" fontId="104" fillId="5" borderId="11" applyNumberFormat="0" applyFon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4" fillId="5" borderId="11" applyNumberFormat="0" applyFont="0" applyAlignment="0" applyProtection="0">
      <alignment vertical="center"/>
    </xf>
    <xf numFmtId="0" fontId="104"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104" fillId="5" borderId="11" applyNumberFormat="0" applyFont="0" applyAlignment="0" applyProtection="0">
      <alignment vertical="center"/>
    </xf>
    <xf numFmtId="0" fontId="10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9" fillId="32" borderId="0" applyNumberFormat="0" applyBorder="0" applyAlignment="0" applyProtection="0">
      <alignment vertical="center"/>
    </xf>
    <xf numFmtId="0" fontId="7" fillId="0" borderId="0">
      <alignment vertical="center"/>
    </xf>
    <xf numFmtId="0" fontId="49" fillId="3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4" fillId="0" borderId="0">
      <alignment vertical="center"/>
    </xf>
    <xf numFmtId="0" fontId="7" fillId="0" borderId="0">
      <alignment vertical="center"/>
    </xf>
    <xf numFmtId="0" fontId="7" fillId="0" borderId="0">
      <alignment vertical="center"/>
    </xf>
    <xf numFmtId="0" fontId="8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9"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7" fillId="10" borderId="21"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5" fillId="19" borderId="27" applyNumberFormat="0" applyAlignment="0" applyProtection="0">
      <alignment vertical="center"/>
    </xf>
    <xf numFmtId="0" fontId="7" fillId="0" borderId="0">
      <alignment vertical="center"/>
    </xf>
    <xf numFmtId="0" fontId="7" fillId="0" borderId="0">
      <alignment vertical="center"/>
    </xf>
    <xf numFmtId="0" fontId="77" fillId="10" borderId="21" applyNumberFormat="0" applyAlignment="0" applyProtection="0">
      <alignment vertical="center"/>
    </xf>
    <xf numFmtId="0" fontId="95" fillId="19" borderId="27"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4" fillId="0" borderId="0">
      <alignment vertical="center"/>
    </xf>
    <xf numFmtId="0" fontId="10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9" fillId="18" borderId="17" applyNumberFormat="0" applyAlignment="0" applyProtection="0">
      <alignment vertical="center"/>
    </xf>
    <xf numFmtId="0" fontId="104" fillId="0" borderId="0">
      <alignment vertical="center"/>
    </xf>
    <xf numFmtId="0" fontId="69" fillId="18" borderId="17" applyNumberFormat="0" applyAlignment="0" applyProtection="0">
      <alignment vertical="center"/>
    </xf>
    <xf numFmtId="0" fontId="7" fillId="0" borderId="0">
      <alignment vertical="center"/>
    </xf>
    <xf numFmtId="0" fontId="69" fillId="18" borderId="17" applyNumberFormat="0" applyAlignment="0" applyProtection="0">
      <alignment vertical="center"/>
    </xf>
    <xf numFmtId="0" fontId="7" fillId="0" borderId="0">
      <alignment vertical="center"/>
    </xf>
    <xf numFmtId="0" fontId="69" fillId="18" borderId="17" applyNumberFormat="0" applyAlignment="0" applyProtection="0">
      <alignment vertical="center"/>
    </xf>
    <xf numFmtId="0" fontId="7" fillId="0" borderId="0">
      <alignment vertical="center"/>
    </xf>
    <xf numFmtId="0" fontId="69" fillId="18" borderId="17" applyNumberFormat="0" applyAlignment="0" applyProtection="0">
      <alignment vertical="center"/>
    </xf>
    <xf numFmtId="0" fontId="7" fillId="0" borderId="0">
      <alignment vertical="center"/>
    </xf>
    <xf numFmtId="0" fontId="7" fillId="0" borderId="0">
      <alignment vertical="center"/>
    </xf>
    <xf numFmtId="0" fontId="69" fillId="18" borderId="17" applyNumberFormat="0" applyAlignment="0" applyProtection="0">
      <alignment vertical="center"/>
    </xf>
    <xf numFmtId="0" fontId="70" fillId="15" borderId="0" applyNumberFormat="0" applyBorder="0" applyAlignment="0" applyProtection="0">
      <alignment vertical="center"/>
    </xf>
    <xf numFmtId="0" fontId="7"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77" fillId="10" borderId="21" applyNumberFormat="0" applyAlignment="0" applyProtection="0">
      <alignment vertical="center"/>
    </xf>
    <xf numFmtId="0" fontId="7" fillId="0" borderId="0">
      <alignment vertical="center"/>
    </xf>
    <xf numFmtId="0" fontId="77" fillId="10" borderId="21" applyNumberFormat="0" applyAlignment="0" applyProtection="0">
      <alignment vertical="center"/>
    </xf>
    <xf numFmtId="0" fontId="7" fillId="0" borderId="0">
      <alignment vertical="center"/>
    </xf>
    <xf numFmtId="0" fontId="104" fillId="0" borderId="0">
      <alignment vertical="center"/>
    </xf>
    <xf numFmtId="0" fontId="10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8" fillId="0" borderId="0">
      <alignment vertical="center"/>
    </xf>
    <xf numFmtId="0" fontId="7" fillId="0" borderId="0">
      <alignment vertical="center"/>
    </xf>
    <xf numFmtId="0" fontId="7" fillId="0" borderId="0">
      <alignment vertical="center"/>
    </xf>
    <xf numFmtId="0" fontId="77" fillId="10" borderId="21" applyNumberFormat="0" applyAlignment="0" applyProtection="0">
      <alignment vertical="center"/>
    </xf>
    <xf numFmtId="0" fontId="7" fillId="0" borderId="0">
      <alignment vertical="center"/>
    </xf>
    <xf numFmtId="0" fontId="7" fillId="0" borderId="0">
      <alignment vertical="center"/>
    </xf>
    <xf numFmtId="0" fontId="10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4" fillId="0" borderId="0">
      <alignment vertical="center"/>
    </xf>
    <xf numFmtId="0" fontId="104" fillId="0" borderId="0">
      <alignment vertical="center"/>
    </xf>
    <xf numFmtId="0" fontId="10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4" fillId="0" borderId="26" applyNumberFormat="0" applyFill="0" applyAlignment="0" applyProtection="0">
      <alignment vertical="center"/>
    </xf>
    <xf numFmtId="0" fontId="104" fillId="0" borderId="0">
      <alignment vertical="center"/>
    </xf>
    <xf numFmtId="0" fontId="104" fillId="0" borderId="0">
      <alignment vertical="center"/>
    </xf>
    <xf numFmtId="0" fontId="94" fillId="0" borderId="26" applyNumberFormat="0" applyFill="0" applyAlignment="0" applyProtection="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94" fillId="0" borderId="26" applyNumberFormat="0" applyFill="0" applyAlignment="0" applyProtection="0">
      <alignment vertical="center"/>
    </xf>
    <xf numFmtId="0" fontId="104" fillId="0" borderId="0">
      <alignment vertical="center"/>
    </xf>
    <xf numFmtId="0" fontId="94" fillId="0" borderId="26" applyNumberFormat="0" applyFill="0" applyAlignment="0" applyProtection="0">
      <alignment vertical="center"/>
    </xf>
    <xf numFmtId="0" fontId="104" fillId="0" borderId="0">
      <alignment vertical="center"/>
    </xf>
    <xf numFmtId="0" fontId="104" fillId="0" borderId="0">
      <alignment vertical="center"/>
    </xf>
    <xf numFmtId="0" fontId="94" fillId="0" borderId="26" applyNumberFormat="0" applyFill="0" applyAlignment="0" applyProtection="0">
      <alignment vertical="center"/>
    </xf>
    <xf numFmtId="0" fontId="104" fillId="0" borderId="0">
      <alignment vertical="center"/>
    </xf>
    <xf numFmtId="0" fontId="104" fillId="0" borderId="0">
      <alignment vertical="center"/>
    </xf>
    <xf numFmtId="0" fontId="94" fillId="0" borderId="26" applyNumberFormat="0" applyFill="0" applyAlignment="0" applyProtection="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xf numFmtId="0" fontId="5" fillId="0" borderId="0" applyAlignment="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4" fillId="0" borderId="0">
      <alignment vertical="center"/>
    </xf>
    <xf numFmtId="0" fontId="104" fillId="0" borderId="0">
      <alignment vertical="center"/>
    </xf>
    <xf numFmtId="0" fontId="7" fillId="0" borderId="0">
      <alignment vertical="center"/>
    </xf>
    <xf numFmtId="0" fontId="104" fillId="0" borderId="0">
      <alignment vertical="center"/>
    </xf>
    <xf numFmtId="0" fontId="104"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104" fillId="0" borderId="0">
      <alignment vertical="center"/>
    </xf>
    <xf numFmtId="0" fontId="104" fillId="0" borderId="0">
      <alignment vertical="center"/>
    </xf>
    <xf numFmtId="0" fontId="7" fillId="0" borderId="0">
      <alignment vertical="center"/>
    </xf>
    <xf numFmtId="0" fontId="7" fillId="0" borderId="0">
      <alignment vertical="center"/>
    </xf>
    <xf numFmtId="0" fontId="104" fillId="0" borderId="0">
      <alignment vertical="center"/>
    </xf>
    <xf numFmtId="0" fontId="74" fillId="0" borderId="1">
      <alignment horizontal="left" vertical="center"/>
    </xf>
    <xf numFmtId="0" fontId="104" fillId="5" borderId="11" applyNumberFormat="0" applyFont="0" applyAlignment="0" applyProtection="0">
      <alignment vertical="center"/>
    </xf>
    <xf numFmtId="0" fontId="74" fillId="0" borderId="1">
      <alignment horizontal="left" vertical="center"/>
    </xf>
    <xf numFmtId="0" fontId="74" fillId="0" borderId="1">
      <alignment horizontal="left" vertical="center"/>
    </xf>
    <xf numFmtId="0" fontId="104" fillId="5" borderId="11" applyNumberFormat="0" applyFont="0" applyAlignment="0" applyProtection="0">
      <alignment vertical="center"/>
    </xf>
    <xf numFmtId="0" fontId="74" fillId="0" borderId="1">
      <alignment horizontal="left" vertical="center"/>
    </xf>
    <xf numFmtId="0" fontId="74" fillId="0" borderId="1">
      <alignment horizontal="left" vertical="center"/>
    </xf>
    <xf numFmtId="0" fontId="74" fillId="0" borderId="1">
      <alignment horizontal="left" vertical="center"/>
    </xf>
    <xf numFmtId="0" fontId="74" fillId="0" borderId="1">
      <alignment horizontal="left" vertical="center"/>
    </xf>
    <xf numFmtId="0" fontId="104" fillId="0" borderId="0">
      <alignment vertical="center"/>
    </xf>
    <xf numFmtId="0" fontId="104" fillId="0" borderId="0">
      <alignment vertical="center"/>
    </xf>
    <xf numFmtId="0" fontId="104" fillId="0" borderId="0">
      <alignment vertical="center"/>
    </xf>
    <xf numFmtId="0" fontId="7" fillId="0" borderId="0">
      <alignment vertical="center"/>
    </xf>
    <xf numFmtId="0" fontId="7" fillId="0" borderId="0">
      <alignment vertical="center"/>
    </xf>
    <xf numFmtId="0" fontId="96" fillId="10" borderId="17" applyNumberFormat="0" applyAlignment="0" applyProtection="0">
      <alignment vertical="center"/>
    </xf>
    <xf numFmtId="0" fontId="7" fillId="0" borderId="0">
      <alignment vertical="center"/>
    </xf>
    <xf numFmtId="1" fontId="68" fillId="0" borderId="12" applyFill="0" applyProtection="0">
      <alignment horizontal="center" vertical="center"/>
    </xf>
    <xf numFmtId="0" fontId="7" fillId="0" borderId="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5" fillId="0" borderId="0">
      <alignment vertical="center"/>
    </xf>
    <xf numFmtId="0" fontId="96" fillId="10" borderId="17" applyNumberFormat="0" applyAlignment="0" applyProtection="0">
      <alignment vertical="center"/>
    </xf>
    <xf numFmtId="0" fontId="5" fillId="0" borderId="0">
      <alignment vertical="center"/>
    </xf>
    <xf numFmtId="0" fontId="7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60" fillId="15" borderId="0" applyNumberFormat="0" applyBorder="0" applyAlignment="0" applyProtection="0">
      <alignment vertical="center"/>
    </xf>
    <xf numFmtId="0" fontId="70" fillId="16" borderId="0" applyNumberFormat="0" applyBorder="0" applyAlignment="0" applyProtection="0">
      <alignment vertical="center"/>
    </xf>
    <xf numFmtId="0" fontId="70" fillId="16" borderId="0" applyNumberFormat="0" applyBorder="0" applyAlignment="0" applyProtection="0">
      <alignment vertical="center"/>
    </xf>
    <xf numFmtId="0" fontId="70" fillId="16" borderId="0" applyNumberFormat="0" applyBorder="0" applyAlignment="0" applyProtection="0">
      <alignment vertical="center"/>
    </xf>
    <xf numFmtId="0" fontId="7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93" fillId="0" borderId="0" applyNumberFormat="0" applyFill="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93" fillId="0" borderId="0" applyNumberFormat="0" applyFill="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70" fillId="15" borderId="0" applyNumberFormat="0" applyBorder="0" applyAlignment="0" applyProtection="0">
      <alignment vertical="center"/>
    </xf>
    <xf numFmtId="0" fontId="70" fillId="15" borderId="0" applyNumberFormat="0" applyBorder="0" applyAlignment="0" applyProtection="0">
      <alignment vertical="center"/>
    </xf>
    <xf numFmtId="0" fontId="70" fillId="15" borderId="0" applyNumberFormat="0" applyBorder="0" applyAlignment="0" applyProtection="0">
      <alignment vertical="center"/>
    </xf>
    <xf numFmtId="0" fontId="70" fillId="15" borderId="0" applyNumberFormat="0" applyBorder="0" applyAlignment="0" applyProtection="0">
      <alignment vertical="center"/>
    </xf>
    <xf numFmtId="0" fontId="68" fillId="0" borderId="7" applyNumberFormat="0" applyFill="0" applyProtection="0">
      <alignment horizontal="left" vertical="center"/>
    </xf>
    <xf numFmtId="0" fontId="70" fillId="15" borderId="0" applyNumberFormat="0" applyBorder="0" applyAlignment="0" applyProtection="0">
      <alignment vertical="center"/>
    </xf>
    <xf numFmtId="0" fontId="70" fillId="15" borderId="0" applyNumberFormat="0" applyBorder="0" applyAlignment="0" applyProtection="0">
      <alignment vertical="center"/>
    </xf>
    <xf numFmtId="0" fontId="70" fillId="15" borderId="0" applyNumberFormat="0" applyBorder="0" applyAlignment="0" applyProtection="0">
      <alignment vertical="center"/>
    </xf>
    <xf numFmtId="0" fontId="70" fillId="15"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101"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100" fillId="0" borderId="0" applyNumberFormat="0" applyFill="0" applyBorder="0" applyAlignment="0" applyProtection="0">
      <alignment vertical="center"/>
    </xf>
    <xf numFmtId="0" fontId="57" fillId="0" borderId="25"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25"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100" fillId="0" borderId="0" applyNumberFormat="0" applyFill="0" applyBorder="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100" fillId="0" borderId="0" applyNumberFormat="0" applyFill="0" applyBorder="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4" fontId="104" fillId="0" borderId="0" applyFont="0" applyFill="0" applyBorder="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57" fillId="0" borderId="13" applyNumberFormat="0" applyFill="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6" fillId="10" borderId="1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5" fillId="19" borderId="27" applyNumberFormat="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56" fillId="0" borderId="12" applyNumberFormat="0" applyFill="0" applyProtection="0">
      <alignment horizontal="left" vertical="center"/>
    </xf>
    <xf numFmtId="0" fontId="56" fillId="0" borderId="12" applyNumberFormat="0" applyFill="0" applyProtection="0">
      <alignment horizontal="left" vertical="center"/>
    </xf>
    <xf numFmtId="0" fontId="56" fillId="0" borderId="12" applyNumberFormat="0" applyFill="0" applyProtection="0">
      <alignment horizontal="left" vertical="center"/>
    </xf>
    <xf numFmtId="0" fontId="56" fillId="0" borderId="12" applyNumberFormat="0" applyFill="0" applyProtection="0">
      <alignment horizontal="left" vertical="center"/>
    </xf>
    <xf numFmtId="0" fontId="56" fillId="0" borderId="12" applyNumberFormat="0" applyFill="0" applyProtection="0">
      <alignment horizontal="left" vertical="center"/>
    </xf>
    <xf numFmtId="0" fontId="56" fillId="0" borderId="12" applyNumberFormat="0" applyFill="0" applyProtection="0">
      <alignment horizontal="left" vertical="center"/>
    </xf>
    <xf numFmtId="0" fontId="56" fillId="0" borderId="12" applyNumberFormat="0" applyFill="0" applyProtection="0">
      <alignment horizontal="left" vertical="center"/>
    </xf>
    <xf numFmtId="0" fontId="56" fillId="0" borderId="12" applyNumberFormat="0" applyFill="0" applyProtection="0">
      <alignment horizontal="lef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94" fillId="0" borderId="26" applyNumberFormat="0" applyFill="0" applyAlignment="0" applyProtection="0">
      <alignment vertical="center"/>
    </xf>
    <xf numFmtId="0" fontId="67" fillId="0" borderId="0">
      <alignment vertical="center"/>
    </xf>
    <xf numFmtId="0" fontId="69" fillId="18" borderId="17" applyNumberFormat="0" applyAlignment="0" applyProtection="0">
      <alignment vertical="center"/>
    </xf>
    <xf numFmtId="176" fontId="104" fillId="0" borderId="0" applyFont="0" applyFill="0" applyBorder="0" applyAlignment="0" applyProtection="0">
      <alignment vertical="center"/>
    </xf>
    <xf numFmtId="41" fontId="104" fillId="0" borderId="0" applyFont="0" applyFill="0" applyBorder="0" applyAlignment="0" applyProtection="0">
      <alignment vertical="center"/>
    </xf>
    <xf numFmtId="43" fontId="104" fillId="0" borderId="0" applyFont="0" applyFill="0" applyBorder="0" applyAlignment="0" applyProtection="0">
      <alignment vertical="center"/>
    </xf>
    <xf numFmtId="43" fontId="104" fillId="0" borderId="0" applyFont="0" applyFill="0" applyBorder="0" applyAlignment="0" applyProtection="0">
      <alignment vertical="center"/>
    </xf>
    <xf numFmtId="43" fontId="104" fillId="0" borderId="0" applyFont="0" applyFill="0" applyBorder="0" applyAlignment="0" applyProtection="0">
      <alignment vertical="center"/>
    </xf>
    <xf numFmtId="192" fontId="104" fillId="0" borderId="0" applyFont="0" applyFill="0" applyBorder="0" applyAlignment="0" applyProtection="0">
      <alignment vertical="center"/>
    </xf>
    <xf numFmtId="43" fontId="104" fillId="0" borderId="0" applyFont="0" applyFill="0" applyBorder="0" applyAlignment="0" applyProtection="0">
      <alignment vertical="center"/>
    </xf>
    <xf numFmtId="192" fontId="104" fillId="0" borderId="0" applyFont="0" applyFill="0" applyBorder="0" applyAlignment="0" applyProtection="0">
      <alignment vertical="center"/>
    </xf>
    <xf numFmtId="43" fontId="104" fillId="0" borderId="0" applyFont="0" applyFill="0" applyBorder="0" applyAlignment="0" applyProtection="0">
      <alignment vertical="center"/>
    </xf>
    <xf numFmtId="43" fontId="104" fillId="0" borderId="0" applyFont="0" applyFill="0" applyBorder="0" applyAlignment="0" applyProtection="0">
      <alignment vertical="center"/>
    </xf>
    <xf numFmtId="43" fontId="104" fillId="0" borderId="0" applyFont="0" applyFill="0" applyBorder="0" applyAlignment="0" applyProtection="0">
      <alignment vertical="center"/>
    </xf>
    <xf numFmtId="43" fontId="104" fillId="0" borderId="0" applyFont="0" applyFill="0" applyBorder="0" applyAlignment="0" applyProtection="0">
      <alignment vertical="center"/>
    </xf>
    <xf numFmtId="43" fontId="104" fillId="0" borderId="0" applyFont="0" applyFill="0" applyBorder="0" applyAlignment="0" applyProtection="0">
      <alignment vertical="center"/>
    </xf>
    <xf numFmtId="0" fontId="82" fillId="33" borderId="0" applyNumberFormat="0" applyBorder="0" applyAlignment="0" applyProtection="0">
      <alignment vertical="center"/>
    </xf>
    <xf numFmtId="0" fontId="82" fillId="33" borderId="0" applyNumberFormat="0" applyBorder="0" applyAlignment="0" applyProtection="0">
      <alignment vertical="center"/>
    </xf>
    <xf numFmtId="0" fontId="82" fillId="28" borderId="0" applyNumberFormat="0" applyBorder="0" applyAlignment="0" applyProtection="0">
      <alignment vertical="center"/>
    </xf>
    <xf numFmtId="0" fontId="82" fillId="34" borderId="0" applyNumberFormat="0" applyBorder="0" applyAlignment="0" applyProtection="0">
      <alignment vertical="center"/>
    </xf>
    <xf numFmtId="0" fontId="82" fillId="3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49" fillId="25" borderId="0" applyNumberFormat="0" applyBorder="0" applyAlignment="0" applyProtection="0">
      <alignment vertical="center"/>
    </xf>
    <xf numFmtId="0" fontId="49" fillId="25" borderId="0" applyNumberFormat="0" applyBorder="0" applyAlignment="0" applyProtection="0">
      <alignment vertical="center"/>
    </xf>
    <xf numFmtId="0" fontId="49" fillId="13" borderId="0" applyNumberFormat="0" applyBorder="0" applyAlignment="0" applyProtection="0">
      <alignment vertical="center"/>
    </xf>
    <xf numFmtId="0" fontId="49" fillId="23" borderId="0" applyNumberFormat="0" applyBorder="0" applyAlignment="0" applyProtection="0">
      <alignment vertical="center"/>
    </xf>
    <xf numFmtId="0" fontId="49" fillId="23" borderId="0" applyNumberFormat="0" applyBorder="0" applyAlignment="0" applyProtection="0">
      <alignment vertical="center"/>
    </xf>
    <xf numFmtId="0" fontId="49" fillId="23" borderId="0" applyNumberFormat="0" applyBorder="0" applyAlignment="0" applyProtection="0">
      <alignment vertical="center"/>
    </xf>
    <xf numFmtId="0" fontId="49" fillId="23"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24" borderId="0" applyNumberFormat="0" applyBorder="0" applyAlignment="0" applyProtection="0">
      <alignment vertical="center"/>
    </xf>
    <xf numFmtId="0" fontId="49" fillId="24" borderId="0" applyNumberFormat="0" applyBorder="0" applyAlignment="0" applyProtection="0">
      <alignment vertical="center"/>
    </xf>
    <xf numFmtId="0" fontId="49" fillId="9"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37" borderId="0" applyNumberFormat="0" applyBorder="0" applyAlignment="0" applyProtection="0">
      <alignment vertical="center"/>
    </xf>
    <xf numFmtId="0" fontId="49" fillId="37" borderId="0" applyNumberFormat="0" applyBorder="0" applyAlignment="0" applyProtection="0">
      <alignment vertical="center"/>
    </xf>
    <xf numFmtId="193" fontId="68" fillId="0" borderId="12" applyFill="0" applyProtection="0">
      <alignment horizontal="right" vertical="center"/>
    </xf>
    <xf numFmtId="193" fontId="68" fillId="0" borderId="12" applyFill="0" applyProtection="0">
      <alignment horizontal="right" vertical="center"/>
    </xf>
    <xf numFmtId="193" fontId="68" fillId="0" borderId="12" applyFill="0" applyProtection="0">
      <alignment horizontal="right" vertical="center"/>
    </xf>
    <xf numFmtId="193" fontId="68" fillId="0" borderId="12" applyFill="0" applyProtection="0">
      <alignment horizontal="right" vertical="center"/>
    </xf>
    <xf numFmtId="193" fontId="68" fillId="0" borderId="12" applyFill="0" applyProtection="0">
      <alignment horizontal="right" vertical="center"/>
    </xf>
    <xf numFmtId="193" fontId="68" fillId="0" borderId="12" applyFill="0" applyProtection="0">
      <alignment horizontal="right" vertical="center"/>
    </xf>
    <xf numFmtId="193" fontId="68" fillId="0" borderId="12" applyFill="0" applyProtection="0">
      <alignment horizontal="right" vertical="center"/>
    </xf>
    <xf numFmtId="0" fontId="68" fillId="0" borderId="7" applyNumberFormat="0" applyFill="0" applyProtection="0">
      <alignment horizontal="left" vertical="center"/>
    </xf>
    <xf numFmtId="0" fontId="68" fillId="0" borderId="7" applyNumberFormat="0" applyFill="0" applyProtection="0">
      <alignment horizontal="left" vertical="center"/>
    </xf>
    <xf numFmtId="0" fontId="68" fillId="0" borderId="7" applyNumberFormat="0" applyFill="0" applyProtection="0">
      <alignment horizontal="left" vertical="center"/>
    </xf>
    <xf numFmtId="0" fontId="68" fillId="0" borderId="7" applyNumberFormat="0" applyFill="0" applyProtection="0">
      <alignment horizontal="left" vertical="center"/>
    </xf>
    <xf numFmtId="0" fontId="68" fillId="0" borderId="7" applyNumberFormat="0" applyFill="0" applyProtection="0">
      <alignment horizontal="left" vertical="center"/>
    </xf>
    <xf numFmtId="0" fontId="68" fillId="0" borderId="7" applyNumberFormat="0" applyFill="0" applyProtection="0">
      <alignment horizontal="lef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5" fillId="26" borderId="0" applyNumberFormat="0" applyBorder="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77" fillId="10" borderId="21"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0" fontId="69" fillId="18" borderId="17" applyNumberFormat="0" applyAlignment="0" applyProtection="0">
      <alignment vertical="center"/>
    </xf>
    <xf numFmtId="1" fontId="68" fillId="0" borderId="12" applyFill="0" applyProtection="0">
      <alignment horizontal="center" vertical="center"/>
    </xf>
    <xf numFmtId="1" fontId="68" fillId="0" borderId="12" applyFill="0" applyProtection="0">
      <alignment horizontal="center" vertical="center"/>
    </xf>
    <xf numFmtId="1" fontId="68" fillId="0" borderId="12" applyFill="0" applyProtection="0">
      <alignment horizontal="center" vertical="center"/>
    </xf>
    <xf numFmtId="1" fontId="68" fillId="0" borderId="12" applyFill="0" applyProtection="0">
      <alignment horizontal="center" vertical="center"/>
    </xf>
    <xf numFmtId="1" fontId="68" fillId="0" borderId="12" applyFill="0" applyProtection="0">
      <alignment horizontal="center" vertical="center"/>
    </xf>
    <xf numFmtId="0" fontId="103" fillId="0" borderId="0">
      <alignment vertical="center"/>
    </xf>
    <xf numFmtId="0" fontId="55" fillId="0" borderId="0">
      <alignment vertical="center"/>
    </xf>
    <xf numFmtId="43" fontId="104" fillId="0" borderId="0" applyFont="0" applyFill="0" applyBorder="0" applyAlignment="0" applyProtection="0">
      <alignment vertical="center"/>
    </xf>
    <xf numFmtId="41" fontId="104" fillId="0" borderId="0" applyFont="0" applyFill="0" applyBorder="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4" fillId="5" borderId="11" applyNumberFormat="0" applyFont="0" applyAlignment="0" applyProtection="0">
      <alignment vertical="center"/>
    </xf>
    <xf numFmtId="0" fontId="102" fillId="0" borderId="0">
      <alignment vertical="top"/>
      <protection locked="0"/>
    </xf>
    <xf numFmtId="0" fontId="104" fillId="0" borderId="0">
      <alignment vertical="center"/>
    </xf>
    <xf numFmtId="0" fontId="104" fillId="0" borderId="0">
      <alignment vertical="center"/>
    </xf>
    <xf numFmtId="0" fontId="104" fillId="0" borderId="0">
      <alignment vertical="center"/>
    </xf>
    <xf numFmtId="0" fontId="104" fillId="0" borderId="0">
      <alignment vertical="center"/>
    </xf>
  </cellStyleXfs>
  <cellXfs count="532">
    <xf numFmtId="0" fontId="0" fillId="0" borderId="0" xfId="0" applyAlignment="1"/>
    <xf numFmtId="0" fontId="1" fillId="0" borderId="0" xfId="0" applyFont="1" applyFill="1" applyBorder="1" applyAlignment="1">
      <alignment vertical="center"/>
    </xf>
    <xf numFmtId="0" fontId="3" fillId="0" borderId="1" xfId="963" applyFont="1" applyFill="1" applyBorder="1" applyAlignment="1">
      <alignment horizontal="center" vertical="center"/>
    </xf>
    <xf numFmtId="0" fontId="4" fillId="0" borderId="1" xfId="963" applyFont="1" applyFill="1" applyBorder="1" applyAlignment="1">
      <alignment horizontal="center" vertical="center"/>
    </xf>
    <xf numFmtId="0" fontId="5" fillId="0" borderId="0" xfId="178" applyFont="1" applyFill="1" applyBorder="1" applyAlignment="1">
      <alignment vertical="center"/>
    </xf>
    <xf numFmtId="0" fontId="6" fillId="2" borderId="0" xfId="178" applyFont="1" applyFill="1" applyBorder="1" applyAlignment="1">
      <alignment vertical="center"/>
    </xf>
    <xf numFmtId="0" fontId="7" fillId="0" borderId="0" xfId="0" applyFont="1" applyFill="1" applyBorder="1" applyAlignment="1">
      <alignment vertical="center"/>
    </xf>
    <xf numFmtId="0" fontId="0" fillId="0" borderId="0" xfId="178" applyNumberFormat="1" applyFont="1" applyFill="1" applyBorder="1" applyAlignment="1" applyProtection="1">
      <alignment horizontal="left" vertical="center"/>
    </xf>
    <xf numFmtId="0" fontId="9" fillId="2" borderId="1" xfId="850" applyFont="1" applyFill="1" applyBorder="1" applyAlignment="1">
      <alignment horizontal="center" vertical="center" wrapText="1"/>
    </xf>
    <xf numFmtId="0" fontId="10" fillId="0" borderId="1" xfId="850" applyFont="1" applyFill="1" applyBorder="1" applyAlignment="1">
      <alignment horizontal="center" vertical="center" wrapText="1"/>
    </xf>
    <xf numFmtId="0" fontId="12" fillId="0" borderId="0" xfId="0" applyFont="1" applyFill="1" applyBorder="1" applyAlignment="1">
      <alignment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0" xfId="0" applyFont="1" applyFill="1" applyBorder="1" applyAlignment="1">
      <alignment horizontal="left" vertical="center"/>
    </xf>
    <xf numFmtId="0" fontId="18" fillId="0" borderId="0" xfId="0" applyFont="1" applyFill="1" applyBorder="1" applyAlignment="1">
      <alignment horizontal="right" vertical="center" wrapText="1"/>
    </xf>
    <xf numFmtId="0" fontId="17" fillId="0" borderId="1" xfId="0" applyFont="1" applyFill="1" applyBorder="1" applyAlignment="1">
      <alignment vertical="center"/>
    </xf>
    <xf numFmtId="201" fontId="18" fillId="0" borderId="1" xfId="0" applyNumberFormat="1" applyFont="1" applyFill="1" applyBorder="1" applyAlignment="1">
      <alignment horizontal="right" vertical="center" wrapText="1"/>
    </xf>
    <xf numFmtId="0" fontId="20" fillId="0" borderId="0" xfId="0" applyFont="1" applyFill="1" applyBorder="1" applyAlignment="1">
      <alignment vertical="center"/>
    </xf>
    <xf numFmtId="0" fontId="21" fillId="0" borderId="0" xfId="0" applyFont="1" applyFill="1" applyBorder="1" applyAlignment="1">
      <alignment vertical="center"/>
    </xf>
    <xf numFmtId="0" fontId="16" fillId="0" borderId="0"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0" xfId="0" applyFont="1" applyFill="1" applyBorder="1" applyAlignment="1">
      <alignment vertical="center" wrapText="1"/>
    </xf>
    <xf numFmtId="0" fontId="16" fillId="0" borderId="0" xfId="0" applyFont="1" applyFill="1" applyBorder="1" applyAlignment="1">
      <alignment vertical="center" wrapText="1"/>
    </xf>
    <xf numFmtId="0" fontId="18" fillId="0" borderId="0" xfId="0" applyFont="1" applyFill="1" applyBorder="1" applyAlignment="1">
      <alignment vertical="center" wrapText="1"/>
    </xf>
    <xf numFmtId="0" fontId="18" fillId="0" borderId="1" xfId="0" applyFont="1" applyFill="1" applyBorder="1" applyAlignment="1">
      <alignment vertical="center" wrapText="1"/>
    </xf>
    <xf numFmtId="0" fontId="21" fillId="0" borderId="0" xfId="0" applyFont="1" applyFill="1" applyBorder="1" applyAlignment="1">
      <alignment vertical="center" wrapText="1"/>
    </xf>
    <xf numFmtId="0" fontId="16" fillId="0" borderId="0" xfId="0" applyFont="1" applyFill="1" applyBorder="1" applyAlignment="1">
      <alignment horizontal="right" vertical="center" wrapText="1"/>
    </xf>
    <xf numFmtId="0" fontId="10" fillId="0" borderId="0" xfId="0" applyFont="1" applyFill="1" applyBorder="1" applyAlignment="1">
      <alignment vertical="center"/>
    </xf>
    <xf numFmtId="0" fontId="22" fillId="0" borderId="0" xfId="0" applyFont="1" applyFill="1" applyBorder="1" applyAlignment="1">
      <alignment vertical="center"/>
    </xf>
    <xf numFmtId="0" fontId="23"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7" fillId="0" borderId="0" xfId="0" applyFont="1" applyFill="1" applyBorder="1" applyAlignment="1">
      <alignment vertical="center" wrapText="1"/>
    </xf>
    <xf numFmtId="0" fontId="23" fillId="0" borderId="1" xfId="0" applyFont="1" applyFill="1" applyBorder="1" applyAlignment="1">
      <alignment vertical="center" wrapText="1"/>
    </xf>
    <xf numFmtId="0" fontId="11" fillId="0" borderId="1" xfId="0" applyFont="1" applyFill="1" applyBorder="1" applyAlignment="1">
      <alignment horizontal="center" vertical="center" wrapText="1"/>
    </xf>
    <xf numFmtId="201" fontId="11" fillId="0" borderId="1" xfId="0" applyNumberFormat="1" applyFont="1" applyFill="1" applyBorder="1" applyAlignment="1">
      <alignment vertical="center" wrapText="1"/>
    </xf>
    <xf numFmtId="0" fontId="7" fillId="0" borderId="0" xfId="698" applyFill="1" applyAlignment="1"/>
    <xf numFmtId="0" fontId="7" fillId="0" borderId="0" xfId="698" applyAlignment="1"/>
    <xf numFmtId="0" fontId="7" fillId="0" borderId="0" xfId="698" applyAlignment="1">
      <alignment horizontal="right" vertical="center"/>
    </xf>
    <xf numFmtId="0" fontId="10" fillId="0" borderId="0" xfId="753" applyFont="1" applyAlignment="1" applyProtection="1">
      <alignment horizontal="left" vertical="center"/>
    </xf>
    <xf numFmtId="194" fontId="25" fillId="0" borderId="0" xfId="753" applyNumberFormat="1" applyFont="1" applyAlignment="1">
      <alignment horizontal="right" vertical="center"/>
    </xf>
    <xf numFmtId="0" fontId="25" fillId="0" borderId="0" xfId="753" applyFont="1" applyAlignment="1">
      <alignment horizontal="right" vertical="center"/>
    </xf>
    <xf numFmtId="200" fontId="25" fillId="0" borderId="0" xfId="753" applyNumberFormat="1" applyFont="1" applyFill="1" applyBorder="1" applyAlignment="1" applyProtection="1">
      <alignment horizontal="right" vertical="center"/>
    </xf>
    <xf numFmtId="2" fontId="23" fillId="0" borderId="1" xfId="752" applyNumberFormat="1" applyFont="1" applyFill="1" applyBorder="1" applyAlignment="1" applyProtection="1">
      <alignment horizontal="center" vertical="center" wrapText="1"/>
    </xf>
    <xf numFmtId="182" fontId="23" fillId="0" borderId="1" xfId="964" applyNumberFormat="1" applyFont="1" applyBorder="1" applyAlignment="1">
      <alignment horizontal="center" vertical="center" wrapText="1"/>
    </xf>
    <xf numFmtId="49" fontId="23" fillId="0" borderId="1" xfId="754" applyNumberFormat="1" applyFont="1" applyFill="1" applyBorder="1" applyAlignment="1" applyProtection="1">
      <alignment horizontal="left" vertical="center"/>
    </xf>
    <xf numFmtId="196" fontId="23" fillId="0" borderId="1" xfId="16" applyNumberFormat="1" applyFont="1" applyFill="1" applyBorder="1" applyAlignment="1" applyProtection="1">
      <alignment horizontal="right" vertical="center" wrapText="1"/>
    </xf>
    <xf numFmtId="181" fontId="23" fillId="0" borderId="1" xfId="23" applyNumberFormat="1" applyFont="1" applyFill="1" applyBorder="1" applyAlignment="1">
      <alignment horizontal="right" vertical="center" wrapText="1"/>
    </xf>
    <xf numFmtId="49" fontId="11" fillId="0" borderId="1" xfId="754" applyNumberFormat="1" applyFont="1" applyFill="1" applyBorder="1" applyAlignment="1" applyProtection="1">
      <alignment horizontal="left" vertical="center"/>
    </xf>
    <xf numFmtId="181" fontId="11" fillId="0" borderId="1" xfId="786" applyNumberFormat="1" applyFont="1" applyFill="1" applyBorder="1" applyAlignment="1">
      <alignment horizontal="right" vertical="center" wrapText="1"/>
    </xf>
    <xf numFmtId="196" fontId="11" fillId="0" borderId="1" xfId="16" applyNumberFormat="1" applyFont="1" applyFill="1" applyBorder="1" applyAlignment="1" applyProtection="1">
      <alignment horizontal="right" vertical="center" wrapText="1"/>
    </xf>
    <xf numFmtId="188" fontId="23" fillId="0" borderId="1" xfId="16" applyNumberFormat="1" applyFont="1" applyFill="1" applyBorder="1" applyAlignment="1">
      <alignment horizontal="right" vertical="center" wrapText="1"/>
    </xf>
    <xf numFmtId="188" fontId="11" fillId="0" borderId="1" xfId="16" applyNumberFormat="1" applyFont="1" applyFill="1" applyBorder="1" applyAlignment="1">
      <alignment horizontal="right" vertical="center" wrapText="1"/>
    </xf>
    <xf numFmtId="196" fontId="11" fillId="3" borderId="1" xfId="16" applyNumberFormat="1" applyFont="1" applyFill="1" applyBorder="1" applyAlignment="1" applyProtection="1">
      <alignment horizontal="right" vertical="center" wrapText="1"/>
    </xf>
    <xf numFmtId="49" fontId="23" fillId="0" borderId="1" xfId="714" applyNumberFormat="1" applyFont="1" applyFill="1" applyBorder="1" applyAlignment="1" applyProtection="1">
      <alignment horizontal="distributed" vertical="center"/>
    </xf>
    <xf numFmtId="196" fontId="23" fillId="0" borderId="1" xfId="16" applyNumberFormat="1" applyFont="1" applyFill="1" applyBorder="1" applyAlignment="1">
      <alignment horizontal="right" vertical="center" wrapText="1"/>
    </xf>
    <xf numFmtId="49" fontId="23" fillId="0" borderId="1" xfId="714" applyNumberFormat="1" applyFont="1" applyFill="1" applyBorder="1" applyAlignment="1" applyProtection="1">
      <alignment horizontal="left" vertical="center"/>
    </xf>
    <xf numFmtId="196" fontId="7" fillId="0" borderId="0" xfId="698" applyNumberFormat="1" applyAlignment="1">
      <alignment horizontal="right" vertical="center"/>
    </xf>
    <xf numFmtId="0" fontId="7" fillId="0" borderId="0" xfId="498" applyFill="1" applyAlignment="1"/>
    <xf numFmtId="0" fontId="7" fillId="0" borderId="0" xfId="498" applyAlignment="1"/>
    <xf numFmtId="0" fontId="11" fillId="0" borderId="0" xfId="498" applyFont="1" applyFill="1" applyAlignment="1" applyProtection="1">
      <alignment horizontal="left" vertical="center"/>
    </xf>
    <xf numFmtId="194" fontId="11" fillId="0" borderId="0" xfId="498" applyNumberFormat="1" applyFont="1" applyFill="1" applyAlignment="1" applyProtection="1">
      <alignment horizontal="right"/>
    </xf>
    <xf numFmtId="0" fontId="26" fillId="0" borderId="0" xfId="498" applyFont="1" applyFill="1" applyAlignment="1">
      <alignment vertical="center"/>
    </xf>
    <xf numFmtId="0" fontId="11" fillId="0" borderId="0" xfId="498" applyFont="1" applyFill="1" applyAlignment="1">
      <alignment horizontal="right" vertical="center"/>
    </xf>
    <xf numFmtId="0" fontId="23" fillId="0" borderId="1" xfId="498" applyNumberFormat="1" applyFont="1" applyFill="1" applyBorder="1" applyAlignment="1" applyProtection="1">
      <alignment horizontal="center" vertical="center"/>
    </xf>
    <xf numFmtId="49" fontId="23" fillId="0" borderId="1" xfId="299" applyNumberFormat="1" applyFont="1" applyFill="1" applyBorder="1" applyAlignment="1" applyProtection="1">
      <alignment vertical="center"/>
    </xf>
    <xf numFmtId="49" fontId="11" fillId="0" borderId="1" xfId="299" applyNumberFormat="1" applyFont="1" applyFill="1" applyBorder="1" applyAlignment="1" applyProtection="1">
      <alignment vertical="center"/>
    </xf>
    <xf numFmtId="196" fontId="11" fillId="0" borderId="1" xfId="674" applyNumberFormat="1" applyFont="1" applyFill="1" applyBorder="1" applyAlignment="1">
      <alignment horizontal="right" vertical="center" wrapText="1"/>
    </xf>
    <xf numFmtId="181" fontId="11" fillId="0" borderId="1" xfId="23" applyNumberFormat="1" applyFont="1" applyFill="1" applyBorder="1" applyAlignment="1" applyProtection="1">
      <alignment horizontal="right" vertical="center" wrapText="1"/>
    </xf>
    <xf numFmtId="49" fontId="23" fillId="0" borderId="1" xfId="299" applyNumberFormat="1" applyFont="1" applyFill="1" applyBorder="1" applyAlignment="1" applyProtection="1">
      <alignment vertical="center" wrapText="1"/>
    </xf>
    <xf numFmtId="196" fontId="11" fillId="0" borderId="1" xfId="16" applyNumberFormat="1" applyFont="1" applyFill="1" applyBorder="1" applyAlignment="1">
      <alignment horizontal="right" vertical="center" wrapText="1"/>
    </xf>
    <xf numFmtId="181" fontId="11" fillId="0" borderId="1" xfId="23" applyNumberFormat="1" applyFont="1" applyFill="1" applyBorder="1" applyAlignment="1">
      <alignment horizontal="right" vertical="center" wrapText="1"/>
    </xf>
    <xf numFmtId="196" fontId="7" fillId="0" borderId="0" xfId="498" applyNumberFormat="1" applyAlignment="1"/>
    <xf numFmtId="0" fontId="7" fillId="0" borderId="0" xfId="735" applyFill="1" applyAlignment="1"/>
    <xf numFmtId="0" fontId="7" fillId="0" borderId="0" xfId="735" applyAlignment="1"/>
    <xf numFmtId="0" fontId="10" fillId="0" borderId="0" xfId="512" applyFont="1" applyAlignment="1" applyProtection="1">
      <alignment horizontal="left" vertical="center"/>
    </xf>
    <xf numFmtId="0" fontId="25" fillId="0" borderId="0" xfId="512" applyFont="1" applyAlignment="1"/>
    <xf numFmtId="178" fontId="25" fillId="0" borderId="0" xfId="512" applyNumberFormat="1" applyFont="1" applyAlignment="1"/>
    <xf numFmtId="200" fontId="27" fillId="0" borderId="0" xfId="512" applyNumberFormat="1" applyFont="1" applyFill="1" applyBorder="1" applyAlignment="1" applyProtection="1">
      <alignment horizontal="right" vertical="center"/>
    </xf>
    <xf numFmtId="49" fontId="23" fillId="0" borderId="1" xfId="754" applyNumberFormat="1" applyFont="1" applyFill="1" applyBorder="1" applyAlignment="1" applyProtection="1">
      <alignment horizontal="left" vertical="center" wrapText="1"/>
    </xf>
    <xf numFmtId="196" fontId="27" fillId="0" borderId="1" xfId="16" applyNumberFormat="1" applyFont="1" applyFill="1" applyBorder="1" applyAlignment="1" applyProtection="1">
      <alignment vertical="center" wrapText="1"/>
    </xf>
    <xf numFmtId="49" fontId="23" fillId="0" borderId="1" xfId="714" applyNumberFormat="1" applyFont="1" applyFill="1" applyBorder="1" applyAlignment="1" applyProtection="1">
      <alignment horizontal="left" vertical="center" wrapText="1"/>
    </xf>
    <xf numFmtId="196" fontId="7" fillId="0" borderId="0" xfId="735" applyNumberFormat="1" applyAlignment="1"/>
    <xf numFmtId="0" fontId="7" fillId="0" borderId="0" xfId="735" applyAlignment="1">
      <alignment vertical="center"/>
    </xf>
    <xf numFmtId="0" fontId="11" fillId="0" borderId="0" xfId="735" applyFont="1" applyFill="1" applyAlignment="1" applyProtection="1">
      <alignment horizontal="left" vertical="center"/>
    </xf>
    <xf numFmtId="4" fontId="11" fillId="0" borderId="0" xfId="735" applyNumberFormat="1" applyFont="1" applyFill="1" applyAlignment="1" applyProtection="1">
      <alignment horizontal="right" vertical="center"/>
    </xf>
    <xf numFmtId="178" fontId="26" fillId="0" borderId="0" xfId="735" applyNumberFormat="1" applyFont="1" applyFill="1" applyAlignment="1">
      <alignment vertical="center"/>
    </xf>
    <xf numFmtId="0" fontId="11" fillId="0" borderId="0" xfId="735" applyFont="1" applyFill="1" applyAlignment="1">
      <alignment horizontal="right" vertical="center"/>
    </xf>
    <xf numFmtId="0" fontId="23" fillId="0" borderId="1" xfId="733" applyNumberFormat="1" applyFont="1" applyFill="1" applyBorder="1" applyAlignment="1" applyProtection="1">
      <alignment horizontal="center" vertical="center"/>
    </xf>
    <xf numFmtId="49" fontId="23" fillId="0" borderId="1" xfId="736" applyNumberFormat="1" applyFont="1" applyFill="1" applyBorder="1" applyAlignment="1" applyProtection="1">
      <alignment vertical="center"/>
    </xf>
    <xf numFmtId="196" fontId="23" fillId="0" borderId="1" xfId="906" applyNumberFormat="1" applyFont="1" applyBorder="1" applyAlignment="1">
      <alignment horizontal="right" vertical="center" wrapText="1"/>
    </xf>
    <xf numFmtId="196" fontId="23" fillId="0" borderId="1" xfId="674" applyNumberFormat="1" applyFont="1" applyBorder="1" applyAlignment="1">
      <alignment horizontal="right" vertical="center" wrapText="1"/>
    </xf>
    <xf numFmtId="49" fontId="11" fillId="0" borderId="1" xfId="736" applyNumberFormat="1" applyFont="1" applyFill="1" applyBorder="1" applyAlignment="1" applyProtection="1">
      <alignment vertical="center"/>
    </xf>
    <xf numFmtId="196" fontId="11" fillId="0" borderId="1" xfId="906" applyNumberFormat="1" applyFont="1" applyBorder="1" applyAlignment="1">
      <alignment horizontal="right" vertical="center" wrapText="1"/>
    </xf>
    <xf numFmtId="196" fontId="11" fillId="0" borderId="1" xfId="674" applyNumberFormat="1" applyFont="1" applyBorder="1" applyAlignment="1">
      <alignment horizontal="right" vertical="center" wrapText="1"/>
    </xf>
    <xf numFmtId="196" fontId="23" fillId="0" borderId="1" xfId="906" applyNumberFormat="1" applyFont="1" applyFill="1" applyBorder="1" applyAlignment="1">
      <alignment horizontal="right" vertical="center" wrapText="1"/>
    </xf>
    <xf numFmtId="196" fontId="11" fillId="3" borderId="1" xfId="674" applyNumberFormat="1" applyFont="1" applyFill="1" applyBorder="1" applyAlignment="1">
      <alignment horizontal="right" vertical="center" wrapText="1"/>
    </xf>
    <xf numFmtId="49" fontId="23" fillId="0" borderId="1" xfId="714" applyNumberFormat="1" applyFont="1" applyFill="1" applyBorder="1" applyAlignment="1" applyProtection="1">
      <alignment vertical="center"/>
    </xf>
    <xf numFmtId="0" fontId="7" fillId="0" borderId="0" xfId="964">
      <alignment vertical="center"/>
    </xf>
    <xf numFmtId="0" fontId="6" fillId="0" borderId="0" xfId="964" applyFont="1" applyAlignment="1">
      <alignment horizontal="center" vertical="center" wrapText="1"/>
    </xf>
    <xf numFmtId="0" fontId="7" fillId="0" borderId="0" xfId="964" applyFill="1">
      <alignment vertical="center"/>
    </xf>
    <xf numFmtId="0" fontId="1" fillId="0" borderId="0" xfId="0" applyFont="1" applyFill="1" applyAlignment="1">
      <alignment vertical="center"/>
    </xf>
    <xf numFmtId="0" fontId="10" fillId="0" borderId="0" xfId="787" applyFont="1" applyBorder="1" applyAlignment="1">
      <alignment horizontal="left" vertical="center" wrapText="1"/>
    </xf>
    <xf numFmtId="0" fontId="10" fillId="0" borderId="0" xfId="0" applyFont="1" applyFill="1" applyAlignment="1">
      <alignment horizontal="right"/>
    </xf>
    <xf numFmtId="0" fontId="23" fillId="0" borderId="1" xfId="968" applyFont="1" applyBorder="1" applyAlignment="1">
      <alignment horizontal="center" vertical="center"/>
    </xf>
    <xf numFmtId="49" fontId="23" fillId="0" borderId="1" xfId="0" applyNumberFormat="1" applyFont="1" applyFill="1" applyBorder="1" applyAlignment="1" applyProtection="1">
      <alignment vertical="center" wrapText="1"/>
    </xf>
    <xf numFmtId="196" fontId="11" fillId="0" borderId="1" xfId="16" applyNumberFormat="1" applyFont="1" applyBorder="1" applyAlignment="1">
      <alignment horizontal="right" vertical="center" wrapText="1"/>
    </xf>
    <xf numFmtId="0" fontId="11" fillId="0" borderId="1" xfId="465"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9" fillId="0" borderId="1" xfId="0" applyFont="1" applyFill="1" applyBorder="1" applyAlignment="1">
      <alignment horizontal="center" vertical="center"/>
    </xf>
    <xf numFmtId="0" fontId="29" fillId="0" borderId="1" xfId="964" applyFont="1" applyFill="1" applyBorder="1">
      <alignment vertical="center"/>
    </xf>
    <xf numFmtId="0" fontId="10" fillId="0" borderId="0" xfId="786" applyFont="1" applyAlignment="1">
      <alignment horizontal="left" vertical="center" wrapText="1"/>
    </xf>
    <xf numFmtId="0" fontId="10" fillId="0" borderId="0" xfId="786" applyFont="1" applyFill="1" applyAlignment="1">
      <alignment horizontal="left" vertical="center" wrapText="1"/>
    </xf>
    <xf numFmtId="182" fontId="11" fillId="0" borderId="0" xfId="966" applyNumberFormat="1" applyFont="1" applyBorder="1" applyAlignment="1">
      <alignment horizontal="right" vertical="center"/>
    </xf>
    <xf numFmtId="0" fontId="23" fillId="0" borderId="1" xfId="966" applyFont="1" applyBorder="1" applyAlignment="1">
      <alignment horizontal="center" vertical="center"/>
    </xf>
    <xf numFmtId="196" fontId="23" fillId="0" borderId="1" xfId="964" applyNumberFormat="1" applyFont="1" applyFill="1" applyBorder="1" applyAlignment="1">
      <alignment horizontal="right" vertical="center" wrapText="1"/>
    </xf>
    <xf numFmtId="196" fontId="11" fillId="0" borderId="1" xfId="964" applyNumberFormat="1" applyFont="1" applyFill="1" applyBorder="1" applyAlignment="1">
      <alignment horizontal="right" vertical="center" wrapText="1"/>
    </xf>
    <xf numFmtId="49" fontId="11" fillId="0" borderId="1" xfId="0" applyNumberFormat="1" applyFont="1" applyFill="1" applyBorder="1" applyAlignment="1" applyProtection="1">
      <alignment vertical="center" wrapText="1"/>
    </xf>
    <xf numFmtId="0" fontId="23" fillId="3" borderId="1" xfId="964" applyFont="1" applyFill="1" applyBorder="1" applyAlignment="1">
      <alignment horizontal="distributed" vertical="center" wrapText="1"/>
    </xf>
    <xf numFmtId="0" fontId="23" fillId="0" borderId="1" xfId="465" applyNumberFormat="1" applyFont="1" applyFill="1" applyBorder="1" applyAlignment="1">
      <alignment horizontal="left" vertical="center" wrapText="1"/>
    </xf>
    <xf numFmtId="0" fontId="11" fillId="0" borderId="1" xfId="465" applyNumberFormat="1" applyFont="1" applyFill="1" applyBorder="1" applyAlignment="1">
      <alignment horizontal="left" vertical="center" wrapText="1" indent="1"/>
    </xf>
    <xf numFmtId="196" fontId="10" fillId="0" borderId="1" xfId="0" applyNumberFormat="1" applyFont="1" applyFill="1" applyBorder="1" applyAlignment="1">
      <alignment horizontal="right" vertical="center" wrapText="1"/>
    </xf>
    <xf numFmtId="0" fontId="23" fillId="3" borderId="1" xfId="964" applyFont="1" applyFill="1" applyBorder="1" applyAlignment="1">
      <alignment horizontal="left" vertical="center" wrapText="1"/>
    </xf>
    <xf numFmtId="196" fontId="9" fillId="0" borderId="1" xfId="0" applyNumberFormat="1" applyFont="1" applyFill="1" applyBorder="1" applyAlignment="1">
      <alignment horizontal="right" vertical="center" wrapText="1"/>
    </xf>
    <xf numFmtId="41" fontId="0" fillId="0" borderId="0" xfId="0" applyNumberFormat="1" applyAlignment="1"/>
    <xf numFmtId="196" fontId="0" fillId="0" borderId="0" xfId="0" applyNumberFormat="1" applyAlignment="1"/>
    <xf numFmtId="0" fontId="7" fillId="0" borderId="0" xfId="465" applyAlignment="1"/>
    <xf numFmtId="0" fontId="30" fillId="2" borderId="0" xfId="465" applyFont="1" applyFill="1" applyAlignment="1"/>
    <xf numFmtId="0" fontId="32" fillId="2" borderId="0" xfId="786" applyFont="1" applyFill="1" applyAlignment="1">
      <alignment horizontal="left" vertical="center" wrapText="1"/>
    </xf>
    <xf numFmtId="0" fontId="11" fillId="0" borderId="0" xfId="465" applyFont="1" applyAlignment="1">
      <alignment horizontal="right" vertical="center"/>
    </xf>
    <xf numFmtId="0" fontId="23" fillId="0" borderId="1" xfId="465" applyFont="1" applyFill="1" applyBorder="1" applyAlignment="1">
      <alignment horizontal="center" vertical="center" wrapText="1"/>
    </xf>
    <xf numFmtId="182" fontId="23" fillId="2" borderId="1" xfId="964" applyNumberFormat="1" applyFont="1" applyFill="1" applyBorder="1" applyAlignment="1">
      <alignment horizontal="center" vertical="center" wrapText="1"/>
    </xf>
    <xf numFmtId="49" fontId="11" fillId="2" borderId="1" xfId="0" applyNumberFormat="1" applyFont="1" applyFill="1" applyBorder="1" applyAlignment="1" applyProtection="1">
      <alignment vertical="center" wrapText="1"/>
    </xf>
    <xf numFmtId="0" fontId="27" fillId="2" borderId="1" xfId="0" applyFont="1" applyFill="1" applyBorder="1" applyAlignment="1" applyProtection="1">
      <alignment horizontal="right" vertical="center"/>
      <protection locked="0"/>
    </xf>
    <xf numFmtId="181" fontId="9" fillId="0" borderId="1" xfId="786" applyNumberFormat="1" applyFont="1" applyFill="1" applyBorder="1" applyAlignment="1">
      <alignment horizontal="right" vertical="center" wrapText="1"/>
    </xf>
    <xf numFmtId="181" fontId="10" fillId="0" borderId="1" xfId="0" applyNumberFormat="1" applyFont="1" applyBorder="1" applyAlignment="1">
      <alignment horizontal="right" vertical="center" wrapText="1"/>
    </xf>
    <xf numFmtId="0" fontId="27" fillId="2" borderId="1" xfId="0" applyNumberFormat="1" applyFont="1" applyFill="1" applyBorder="1" applyAlignment="1" applyProtection="1">
      <alignment horizontal="right" vertical="center"/>
    </xf>
    <xf numFmtId="181" fontId="10" fillId="0" borderId="1" xfId="786" applyNumberFormat="1" applyFont="1" applyFill="1" applyBorder="1" applyAlignment="1">
      <alignment horizontal="right" vertical="center" wrapText="1"/>
    </xf>
    <xf numFmtId="3" fontId="27" fillId="2" borderId="1" xfId="0" applyNumberFormat="1" applyFont="1" applyFill="1" applyBorder="1" applyAlignment="1" applyProtection="1">
      <alignment horizontal="right" vertical="center" wrapText="1"/>
      <protection locked="0"/>
    </xf>
    <xf numFmtId="4" fontId="33" fillId="2" borderId="1" xfId="1281" applyNumberFormat="1" applyFont="1" applyFill="1" applyBorder="1" applyAlignment="1" applyProtection="1">
      <alignment horizontal="right" vertical="center"/>
    </xf>
    <xf numFmtId="4" fontId="34" fillId="2" borderId="1" xfId="1281" applyNumberFormat="1" applyFont="1" applyFill="1" applyBorder="1" applyAlignment="1" applyProtection="1">
      <alignment horizontal="right" vertical="center"/>
    </xf>
    <xf numFmtId="196" fontId="23" fillId="0" borderId="1" xfId="786" applyNumberFormat="1" applyFont="1" applyFill="1" applyBorder="1" applyAlignment="1">
      <alignment horizontal="right" vertical="center" wrapText="1"/>
    </xf>
    <xf numFmtId="196" fontId="11" fillId="0" borderId="1" xfId="786" applyNumberFormat="1" applyFont="1" applyFill="1" applyBorder="1" applyAlignment="1">
      <alignment horizontal="right" vertical="center" wrapText="1"/>
    </xf>
    <xf numFmtId="196" fontId="11" fillId="2" borderId="1" xfId="786" applyNumberFormat="1" applyFont="1" applyFill="1" applyBorder="1" applyAlignment="1">
      <alignment horizontal="right" vertical="center" wrapText="1"/>
    </xf>
    <xf numFmtId="196" fontId="23" fillId="2" borderId="1" xfId="964" applyNumberFormat="1" applyFont="1" applyFill="1" applyBorder="1" applyAlignment="1">
      <alignment horizontal="right" vertical="center" wrapText="1"/>
    </xf>
    <xf numFmtId="196" fontId="11" fillId="2" borderId="1" xfId="964" applyNumberFormat="1" applyFont="1" applyFill="1" applyBorder="1" applyAlignment="1">
      <alignment horizontal="right" vertical="center" wrapText="1"/>
    </xf>
    <xf numFmtId="196" fontId="11" fillId="2" borderId="1" xfId="1161" applyNumberFormat="1" applyFont="1" applyFill="1" applyBorder="1" applyAlignment="1">
      <alignment horizontal="right" vertical="center" wrapText="1"/>
    </xf>
    <xf numFmtId="196" fontId="23" fillId="2" borderId="1" xfId="1161" applyNumberFormat="1" applyFont="1" applyFill="1" applyBorder="1" applyAlignment="1">
      <alignment horizontal="right" vertical="center" wrapText="1"/>
    </xf>
    <xf numFmtId="181" fontId="9" fillId="0" borderId="1" xfId="0" applyNumberFormat="1" applyFont="1" applyBorder="1" applyAlignment="1">
      <alignment horizontal="right" vertical="center" wrapText="1"/>
    </xf>
    <xf numFmtId="0" fontId="9" fillId="0" borderId="1" xfId="0" applyFont="1" applyBorder="1" applyAlignment="1">
      <alignment horizontal="distributed" vertical="center" wrapText="1"/>
    </xf>
    <xf numFmtId="196" fontId="23" fillId="2" borderId="1" xfId="16" applyNumberFormat="1" applyFont="1" applyFill="1" applyBorder="1" applyAlignment="1">
      <alignment horizontal="right" vertical="center" wrapText="1"/>
    </xf>
    <xf numFmtId="49" fontId="23" fillId="0" borderId="1" xfId="0" applyNumberFormat="1" applyFont="1" applyFill="1" applyBorder="1" applyAlignment="1" applyProtection="1">
      <alignment horizontal="center" vertical="center" wrapText="1"/>
    </xf>
    <xf numFmtId="49" fontId="23" fillId="0" borderId="1" xfId="0" applyNumberFormat="1" applyFont="1" applyFill="1" applyBorder="1" applyAlignment="1" applyProtection="1">
      <alignment horizontal="left" vertical="center" wrapText="1"/>
    </xf>
    <xf numFmtId="196" fontId="23" fillId="0" borderId="1" xfId="0" applyNumberFormat="1" applyFont="1" applyFill="1" applyBorder="1" applyAlignment="1">
      <alignment horizontal="right" vertical="center" wrapText="1"/>
    </xf>
    <xf numFmtId="41" fontId="7" fillId="0" borderId="0" xfId="465" applyNumberFormat="1" applyAlignment="1"/>
    <xf numFmtId="196" fontId="7" fillId="0" borderId="0" xfId="465" applyNumberFormat="1" applyAlignment="1"/>
    <xf numFmtId="0" fontId="11" fillId="0" borderId="0" xfId="465" applyFont="1" applyAlignment="1"/>
    <xf numFmtId="0" fontId="7" fillId="0" borderId="0" xfId="465" applyFill="1" applyAlignment="1"/>
    <xf numFmtId="0" fontId="10" fillId="3" borderId="0" xfId="786" applyFont="1" applyFill="1" applyAlignment="1">
      <alignment horizontal="left" vertical="center" wrapText="1"/>
    </xf>
    <xf numFmtId="0" fontId="11" fillId="3" borderId="0" xfId="465" applyFont="1" applyFill="1" applyAlignment="1">
      <alignment horizontal="right" vertical="center"/>
    </xf>
    <xf numFmtId="0" fontId="23" fillId="3" borderId="1" xfId="966" applyFont="1" applyFill="1" applyBorder="1" applyAlignment="1">
      <alignment horizontal="distributed" vertical="center" wrapText="1" indent="3"/>
    </xf>
    <xf numFmtId="41" fontId="9" fillId="0" borderId="1" xfId="0" applyNumberFormat="1" applyFont="1" applyBorder="1" applyAlignment="1">
      <alignment horizontal="right" vertical="center" wrapText="1"/>
    </xf>
    <xf numFmtId="41" fontId="11" fillId="0" borderId="1" xfId="964" applyNumberFormat="1" applyFont="1" applyBorder="1" applyAlignment="1">
      <alignment horizontal="right" vertical="center" wrapText="1"/>
    </xf>
    <xf numFmtId="41" fontId="23" fillId="0" borderId="1" xfId="964" applyNumberFormat="1" applyFont="1" applyBorder="1" applyAlignment="1">
      <alignment horizontal="right" vertical="center" wrapText="1"/>
    </xf>
    <xf numFmtId="0" fontId="11" fillId="0" borderId="1" xfId="691" applyNumberFormat="1" applyFont="1" applyFill="1" applyBorder="1" applyAlignment="1">
      <alignment horizontal="left" vertical="center" wrapText="1"/>
    </xf>
    <xf numFmtId="0" fontId="23" fillId="0" borderId="1" xfId="966" applyFont="1" applyFill="1" applyBorder="1" applyAlignment="1">
      <alignment horizontal="left" vertical="center" wrapText="1"/>
    </xf>
    <xf numFmtId="0" fontId="11" fillId="0" borderId="1" xfId="691" applyNumberFormat="1" applyFont="1" applyFill="1" applyBorder="1" applyAlignment="1">
      <alignment horizontal="left" vertical="center" wrapText="1" indent="2"/>
    </xf>
    <xf numFmtId="0" fontId="11" fillId="0" borderId="1" xfId="691" applyNumberFormat="1" applyFont="1" applyFill="1" applyBorder="1" applyAlignment="1">
      <alignment horizontal="left" vertical="center" wrapText="1" indent="1"/>
    </xf>
    <xf numFmtId="41" fontId="11" fillId="0" borderId="1" xfId="964" applyNumberFormat="1" applyFont="1" applyFill="1" applyBorder="1" applyAlignment="1">
      <alignment horizontal="right" vertical="center" wrapText="1"/>
    </xf>
    <xf numFmtId="0" fontId="23" fillId="0" borderId="1" xfId="691" applyNumberFormat="1" applyFont="1" applyFill="1" applyBorder="1" applyAlignment="1">
      <alignment horizontal="left" vertical="center" wrapText="1"/>
    </xf>
    <xf numFmtId="41" fontId="23" fillId="0" borderId="1" xfId="964" applyNumberFormat="1" applyFont="1" applyFill="1" applyBorder="1" applyAlignment="1">
      <alignment horizontal="right" vertical="center" wrapText="1"/>
    </xf>
    <xf numFmtId="41" fontId="23" fillId="3" borderId="1" xfId="964" applyNumberFormat="1" applyFont="1" applyFill="1" applyBorder="1" applyAlignment="1">
      <alignment horizontal="right" vertical="center" wrapText="1"/>
    </xf>
    <xf numFmtId="41" fontId="7" fillId="0" borderId="0" xfId="465" applyNumberFormat="1" applyFill="1" applyAlignment="1"/>
    <xf numFmtId="200" fontId="11" fillId="0" borderId="0" xfId="698" applyNumberFormat="1" applyFont="1" applyFill="1" applyBorder="1" applyAlignment="1" applyProtection="1">
      <alignment horizontal="left" vertical="center"/>
    </xf>
    <xf numFmtId="0" fontId="11" fillId="0" borderId="0" xfId="465" applyFont="1" applyFill="1" applyBorder="1" applyAlignment="1">
      <alignment vertical="center"/>
    </xf>
    <xf numFmtId="0" fontId="11" fillId="0" borderId="0" xfId="465" applyFont="1" applyFill="1" applyAlignment="1">
      <alignment vertical="center"/>
    </xf>
    <xf numFmtId="200" fontId="25" fillId="0" borderId="0" xfId="698" applyNumberFormat="1" applyFont="1" applyFill="1" applyBorder="1" applyAlignment="1" applyProtection="1">
      <alignment horizontal="right" vertical="center"/>
    </xf>
    <xf numFmtId="41" fontId="23" fillId="0" borderId="1" xfId="1161" applyNumberFormat="1" applyFont="1" applyFill="1" applyBorder="1" applyAlignment="1">
      <alignment horizontal="right" vertical="center" wrapText="1"/>
    </xf>
    <xf numFmtId="41" fontId="11" fillId="0" borderId="1" xfId="1161" applyNumberFormat="1" applyFont="1" applyFill="1" applyBorder="1" applyAlignment="1">
      <alignment horizontal="right" vertical="center" wrapText="1"/>
    </xf>
    <xf numFmtId="41" fontId="36" fillId="0" borderId="1" xfId="0" applyNumberFormat="1" applyFont="1" applyFill="1" applyBorder="1" applyAlignment="1">
      <alignment horizontal="right" vertical="center" wrapText="1"/>
    </xf>
    <xf numFmtId="41" fontId="27" fillId="0" borderId="1" xfId="0" applyNumberFormat="1" applyFont="1" applyFill="1" applyBorder="1" applyAlignment="1">
      <alignment horizontal="right" vertical="center" wrapText="1"/>
    </xf>
    <xf numFmtId="41" fontId="11" fillId="0" borderId="1" xfId="0" applyNumberFormat="1" applyFont="1" applyFill="1" applyBorder="1" applyAlignment="1" applyProtection="1">
      <alignment horizontal="right" vertical="center" wrapText="1"/>
    </xf>
    <xf numFmtId="41" fontId="10" fillId="0" borderId="1" xfId="0" applyNumberFormat="1" applyFont="1" applyFill="1" applyBorder="1" applyAlignment="1">
      <alignment horizontal="right" vertical="center" wrapText="1"/>
    </xf>
    <xf numFmtId="41" fontId="11" fillId="0" borderId="1" xfId="786" applyNumberFormat="1" applyFont="1" applyFill="1" applyBorder="1" applyAlignment="1">
      <alignment horizontal="right" vertical="center" wrapText="1"/>
    </xf>
    <xf numFmtId="41" fontId="23" fillId="0" borderId="1" xfId="0" applyNumberFormat="1" applyFont="1" applyFill="1" applyBorder="1" applyAlignment="1" applyProtection="1">
      <alignment horizontal="right" vertical="center" wrapText="1"/>
    </xf>
    <xf numFmtId="41" fontId="23" fillId="0" borderId="1" xfId="786" applyNumberFormat="1" applyFont="1" applyFill="1" applyBorder="1" applyAlignment="1">
      <alignment horizontal="right" vertical="center" wrapText="1"/>
    </xf>
    <xf numFmtId="49" fontId="11" fillId="0" borderId="1" xfId="0" applyNumberFormat="1" applyFont="1" applyFill="1" applyBorder="1" applyAlignment="1" applyProtection="1">
      <alignment horizontal="center" vertical="center" wrapText="1"/>
    </xf>
    <xf numFmtId="0" fontId="37" fillId="0" borderId="0" xfId="0" applyFont="1" applyAlignment="1"/>
    <xf numFmtId="0" fontId="0" fillId="0" borderId="0" xfId="0" applyFill="1" applyAlignment="1"/>
    <xf numFmtId="0" fontId="10" fillId="0" borderId="0" xfId="714" applyFont="1" applyFill="1" applyAlignment="1">
      <alignment horizontal="left" vertical="center"/>
    </xf>
    <xf numFmtId="0" fontId="10" fillId="0" borderId="0" xfId="0" applyFont="1" applyFill="1" applyAlignment="1">
      <alignment vertical="center"/>
    </xf>
    <xf numFmtId="0" fontId="10" fillId="0" borderId="0" xfId="714" applyFont="1" applyFill="1" applyAlignment="1">
      <alignment horizontal="right" vertical="center"/>
    </xf>
    <xf numFmtId="182" fontId="23" fillId="0" borderId="1" xfId="964"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96" fontId="11" fillId="0" borderId="1" xfId="0" applyNumberFormat="1" applyFont="1" applyFill="1" applyBorder="1" applyAlignment="1">
      <alignment vertical="center" wrapText="1"/>
    </xf>
    <xf numFmtId="181" fontId="11" fillId="0" borderId="1" xfId="23" applyNumberFormat="1" applyFont="1" applyFill="1" applyBorder="1" applyAlignment="1">
      <alignment vertical="center" wrapText="1"/>
    </xf>
    <xf numFmtId="0" fontId="10"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196" fontId="23" fillId="0" borderId="1" xfId="0" applyNumberFormat="1" applyFont="1" applyFill="1" applyBorder="1" applyAlignment="1">
      <alignment vertical="center" wrapText="1"/>
    </xf>
    <xf numFmtId="181" fontId="23" fillId="0" borderId="1" xfId="23" applyNumberFormat="1" applyFont="1" applyFill="1" applyBorder="1" applyAlignment="1">
      <alignment vertical="center" wrapText="1"/>
    </xf>
    <xf numFmtId="0" fontId="7" fillId="0" borderId="0" xfId="964" applyProtection="1">
      <alignment vertical="center"/>
    </xf>
    <xf numFmtId="0" fontId="28" fillId="0" borderId="0" xfId="964" applyFont="1" applyProtection="1">
      <alignment vertical="center"/>
    </xf>
    <xf numFmtId="0" fontId="29" fillId="0" borderId="0" xfId="964" applyFont="1" applyAlignment="1" applyProtection="1">
      <alignment horizontal="center" vertical="center"/>
    </xf>
    <xf numFmtId="0" fontId="29" fillId="0" borderId="0" xfId="964" applyFont="1" applyProtection="1">
      <alignment vertical="center"/>
    </xf>
    <xf numFmtId="0" fontId="7" fillId="3" borderId="0" xfId="964" applyFill="1" applyProtection="1">
      <alignment vertical="center"/>
    </xf>
    <xf numFmtId="182" fontId="7" fillId="0" borderId="0" xfId="964" applyNumberFormat="1" applyProtection="1">
      <alignment vertical="center"/>
    </xf>
    <xf numFmtId="0" fontId="7" fillId="0" borderId="0" xfId="964" applyFill="1" applyProtection="1">
      <alignment vertical="center"/>
    </xf>
    <xf numFmtId="0" fontId="2" fillId="0" borderId="0" xfId="964" applyFont="1" applyFill="1" applyAlignment="1" applyProtection="1">
      <alignment horizontal="center" vertical="center"/>
    </xf>
    <xf numFmtId="0" fontId="28" fillId="0" borderId="0" xfId="964" applyFont="1" applyFill="1" applyProtection="1">
      <alignment vertical="center"/>
    </xf>
    <xf numFmtId="0" fontId="11" fillId="0" borderId="0" xfId="964" applyFont="1" applyFill="1" applyProtection="1">
      <alignment vertical="center"/>
    </xf>
    <xf numFmtId="182" fontId="11" fillId="0" borderId="0" xfId="964" applyNumberFormat="1" applyFont="1" applyFill="1" applyBorder="1" applyAlignment="1" applyProtection="1">
      <alignment horizontal="right" vertical="center"/>
    </xf>
    <xf numFmtId="182" fontId="23" fillId="0" borderId="2" xfId="964" applyNumberFormat="1" applyFont="1" applyFill="1" applyBorder="1" applyAlignment="1" applyProtection="1">
      <alignment horizontal="center" vertical="center" wrapText="1"/>
    </xf>
    <xf numFmtId="0" fontId="23" fillId="0" borderId="1" xfId="964" applyFont="1" applyFill="1" applyBorder="1" applyAlignment="1" applyProtection="1">
      <alignment horizontal="distributed" vertical="center" wrapText="1" indent="3"/>
    </xf>
    <xf numFmtId="182" fontId="23" fillId="0" borderId="1" xfId="964" applyNumberFormat="1" applyFont="1" applyFill="1" applyBorder="1" applyAlignment="1" applyProtection="1">
      <alignment horizontal="center" vertical="center" wrapText="1"/>
    </xf>
    <xf numFmtId="0" fontId="29" fillId="0" borderId="0" xfId="964" applyFont="1" applyFill="1" applyAlignment="1" applyProtection="1">
      <alignment horizontal="center" vertical="center"/>
    </xf>
    <xf numFmtId="0" fontId="9" fillId="2" borderId="3" xfId="0" applyFont="1" applyFill="1" applyBorder="1" applyAlignment="1" applyProtection="1">
      <alignment horizontal="left" vertical="center"/>
    </xf>
    <xf numFmtId="49" fontId="9" fillId="2" borderId="1" xfId="0" applyNumberFormat="1" applyFont="1" applyFill="1" applyBorder="1" applyAlignment="1" applyProtection="1">
      <alignment horizontal="left" vertical="center" wrapText="1"/>
    </xf>
    <xf numFmtId="3" fontId="9" fillId="2" borderId="1" xfId="0" applyNumberFormat="1" applyFont="1" applyFill="1" applyBorder="1" applyAlignment="1" applyProtection="1">
      <alignment horizontal="right" vertical="center"/>
    </xf>
    <xf numFmtId="49" fontId="10" fillId="2" borderId="1" xfId="0" applyNumberFormat="1" applyFont="1" applyFill="1" applyBorder="1" applyAlignment="1" applyProtection="1">
      <alignment horizontal="left" vertical="center" wrapText="1"/>
    </xf>
    <xf numFmtId="0" fontId="10" fillId="2" borderId="3" xfId="0" applyFont="1" applyFill="1" applyBorder="1" applyAlignment="1" applyProtection="1">
      <alignment horizontal="left" vertical="center"/>
    </xf>
    <xf numFmtId="3" fontId="10" fillId="2" borderId="1" xfId="0" applyNumberFormat="1" applyFont="1" applyFill="1" applyBorder="1" applyAlignment="1" applyProtection="1">
      <alignment horizontal="right" vertical="center"/>
      <protection locked="0"/>
    </xf>
    <xf numFmtId="181" fontId="11" fillId="0" borderId="1" xfId="23" applyNumberFormat="1" applyFont="1" applyFill="1" applyBorder="1" applyAlignment="1" applyProtection="1">
      <alignment horizontal="right" vertical="center" wrapText="1" shrinkToFit="1"/>
      <protection locked="0"/>
    </xf>
    <xf numFmtId="3" fontId="10" fillId="2" borderId="1" xfId="0" applyNumberFormat="1" applyFont="1" applyFill="1" applyBorder="1" applyAlignment="1" applyProtection="1">
      <alignment horizontal="right" vertical="center"/>
    </xf>
    <xf numFmtId="3" fontId="9" fillId="2" borderId="1" xfId="0" applyNumberFormat="1" applyFont="1" applyFill="1" applyBorder="1" applyAlignment="1" applyProtection="1">
      <alignment horizontal="right" vertical="center"/>
      <protection locked="0"/>
    </xf>
    <xf numFmtId="181" fontId="23" fillId="0" borderId="1" xfId="23" applyNumberFormat="1" applyFont="1" applyFill="1" applyBorder="1" applyAlignment="1" applyProtection="1">
      <alignment horizontal="right" vertical="center" wrapText="1" shrinkToFit="1"/>
      <protection locked="0"/>
    </xf>
    <xf numFmtId="49" fontId="9" fillId="2" borderId="3" xfId="0" applyNumberFormat="1" applyFont="1" applyFill="1" applyBorder="1" applyAlignment="1" applyProtection="1">
      <alignment horizontal="left" vertical="center" wrapText="1"/>
    </xf>
    <xf numFmtId="49" fontId="10" fillId="2" borderId="3"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distributed" vertical="center"/>
    </xf>
    <xf numFmtId="49" fontId="39" fillId="2" borderId="1" xfId="0" applyNumberFormat="1" applyFont="1" applyFill="1" applyBorder="1" applyAlignment="1" applyProtection="1">
      <alignment horizontal="distributed" vertical="center" wrapText="1"/>
    </xf>
    <xf numFmtId="49" fontId="23" fillId="0" borderId="2" xfId="964" applyNumberFormat="1" applyFont="1" applyFill="1" applyBorder="1" applyAlignment="1" applyProtection="1">
      <alignment horizontal="left" vertical="center"/>
    </xf>
    <xf numFmtId="0" fontId="23" fillId="0" borderId="1" xfId="964" applyFont="1" applyFill="1" applyBorder="1" applyAlignment="1" applyProtection="1">
      <alignment horizontal="left" vertical="center" wrapText="1"/>
    </xf>
    <xf numFmtId="0" fontId="11" fillId="0" borderId="1" xfId="964" applyFont="1" applyFill="1" applyBorder="1" applyAlignment="1" applyProtection="1">
      <alignment horizontal="left" vertical="center" wrapText="1"/>
    </xf>
    <xf numFmtId="49" fontId="11" fillId="0" borderId="2" xfId="964" applyNumberFormat="1" applyFont="1" applyFill="1" applyBorder="1" applyAlignment="1" applyProtection="1">
      <alignment horizontal="left" vertical="center"/>
    </xf>
    <xf numFmtId="49" fontId="11" fillId="0" borderId="2" xfId="964" applyNumberFormat="1" applyFont="1" applyBorder="1" applyAlignment="1" applyProtection="1">
      <alignment horizontal="left" vertical="center"/>
    </xf>
    <xf numFmtId="0" fontId="11" fillId="3" borderId="1" xfId="964" applyFont="1" applyFill="1" applyBorder="1" applyAlignment="1" applyProtection="1">
      <alignment horizontal="left" vertical="center" wrapText="1"/>
    </xf>
    <xf numFmtId="0" fontId="11" fillId="0" borderId="1" xfId="963" applyFont="1" applyFill="1" applyBorder="1" applyAlignment="1" applyProtection="1">
      <alignment horizontal="left" vertical="center" wrapText="1"/>
    </xf>
    <xf numFmtId="0" fontId="23" fillId="0" borderId="1" xfId="963" applyFont="1" applyFill="1" applyBorder="1" applyAlignment="1" applyProtection="1">
      <alignment horizontal="left" vertical="center" wrapText="1"/>
    </xf>
    <xf numFmtId="49" fontId="23" fillId="0" borderId="2" xfId="964" applyNumberFormat="1" applyFont="1" applyFill="1" applyBorder="1" applyAlignment="1" applyProtection="1">
      <alignment horizontal="distributed" vertical="center" indent="1"/>
    </xf>
    <xf numFmtId="0" fontId="23" fillId="0" borderId="1" xfId="964" applyFont="1" applyFill="1" applyBorder="1" applyAlignment="1" applyProtection="1">
      <alignment horizontal="distributed" vertical="center" wrapText="1" indent="1"/>
    </xf>
    <xf numFmtId="196" fontId="7" fillId="3" borderId="0" xfId="964" applyNumberFormat="1" applyFill="1" applyProtection="1">
      <alignment vertical="center"/>
    </xf>
    <xf numFmtId="0" fontId="28" fillId="0" borderId="0" xfId="964" applyFont="1">
      <alignment vertical="center"/>
    </xf>
    <xf numFmtId="0" fontId="29" fillId="0" borderId="0" xfId="964" applyFont="1" applyAlignment="1">
      <alignment horizontal="center" vertical="center"/>
    </xf>
    <xf numFmtId="182" fontId="7" fillId="0" borderId="0" xfId="964" applyNumberFormat="1">
      <alignment vertical="center"/>
    </xf>
    <xf numFmtId="0" fontId="2" fillId="0" borderId="0" xfId="964" applyFont="1" applyFill="1" applyAlignment="1">
      <alignment horizontal="center" vertical="center"/>
    </xf>
    <xf numFmtId="0" fontId="28" fillId="0" borderId="0" xfId="964" applyFont="1" applyFill="1">
      <alignment vertical="center"/>
    </xf>
    <xf numFmtId="0" fontId="11" fillId="0" borderId="0" xfId="964" applyFont="1" applyFill="1">
      <alignment vertical="center"/>
    </xf>
    <xf numFmtId="0" fontId="40" fillId="0" borderId="0" xfId="964" applyFont="1" applyFill="1">
      <alignment vertical="center"/>
    </xf>
    <xf numFmtId="182" fontId="11" fillId="0" borderId="0" xfId="964" applyNumberFormat="1" applyFont="1" applyFill="1" applyAlignment="1">
      <alignment horizontal="right" vertical="center"/>
    </xf>
    <xf numFmtId="182" fontId="23" fillId="0" borderId="2" xfId="964" applyNumberFormat="1" applyFont="1" applyFill="1" applyBorder="1" applyAlignment="1">
      <alignment horizontal="center" vertical="center" wrapText="1"/>
    </xf>
    <xf numFmtId="0" fontId="23" fillId="0" borderId="1" xfId="964" applyFont="1" applyFill="1" applyBorder="1" applyAlignment="1">
      <alignment horizontal="distributed" vertical="center" wrapText="1" indent="3"/>
    </xf>
    <xf numFmtId="181" fontId="23" fillId="0" borderId="1" xfId="23" applyNumberFormat="1" applyFont="1" applyFill="1" applyBorder="1" applyAlignment="1" applyProtection="1">
      <alignment horizontal="right" vertical="center" wrapText="1"/>
      <protection locked="0"/>
    </xf>
    <xf numFmtId="0" fontId="11" fillId="2" borderId="3" xfId="0" applyFont="1" applyFill="1" applyBorder="1" applyAlignment="1" applyProtection="1">
      <alignment vertical="center"/>
    </xf>
    <xf numFmtId="49" fontId="23" fillId="2" borderId="1" xfId="0" applyNumberFormat="1" applyFont="1" applyFill="1" applyBorder="1" applyAlignment="1" applyProtection="1">
      <alignment vertical="center" wrapText="1"/>
    </xf>
    <xf numFmtId="0" fontId="23" fillId="0" borderId="2" xfId="964" applyFont="1" applyFill="1" applyBorder="1" applyAlignment="1">
      <alignment horizontal="left" vertical="center"/>
    </xf>
    <xf numFmtId="0" fontId="23" fillId="0" borderId="1" xfId="963" applyFont="1" applyFill="1" applyBorder="1" applyAlignment="1">
      <alignment horizontal="left" vertical="center"/>
    </xf>
    <xf numFmtId="0" fontId="11" fillId="0" borderId="2" xfId="964" applyFont="1" applyFill="1" applyBorder="1" applyAlignment="1">
      <alignment horizontal="left" vertical="center"/>
    </xf>
    <xf numFmtId="0" fontId="11" fillId="0" borderId="1" xfId="964" applyFont="1" applyFill="1" applyBorder="1" applyAlignment="1">
      <alignment horizontal="left" vertical="center"/>
    </xf>
    <xf numFmtId="196" fontId="11" fillId="0" borderId="1" xfId="16" applyNumberFormat="1" applyFont="1" applyFill="1" applyBorder="1" applyAlignment="1" applyProtection="1">
      <alignment horizontal="right" vertical="center" wrapText="1"/>
      <protection locked="0"/>
    </xf>
    <xf numFmtId="0" fontId="11" fillId="0" borderId="2" xfId="964" applyFont="1" applyBorder="1" applyAlignment="1">
      <alignment horizontal="left" vertical="center"/>
    </xf>
    <xf numFmtId="0" fontId="11" fillId="3" borderId="1" xfId="964" applyFont="1" applyFill="1" applyBorder="1" applyAlignment="1">
      <alignment horizontal="left" vertical="center"/>
    </xf>
    <xf numFmtId="188" fontId="11" fillId="3" borderId="1" xfId="16" applyNumberFormat="1" applyFont="1" applyFill="1" applyBorder="1" applyAlignment="1">
      <alignment horizontal="right" vertical="center" wrapText="1"/>
    </xf>
    <xf numFmtId="182" fontId="11" fillId="3" borderId="1" xfId="964" applyNumberFormat="1" applyFont="1" applyFill="1" applyBorder="1" applyAlignment="1">
      <alignment horizontal="right" vertical="center" wrapText="1"/>
    </xf>
    <xf numFmtId="0" fontId="11" fillId="0" borderId="2" xfId="964" applyFont="1" applyFill="1" applyBorder="1">
      <alignment vertical="center"/>
    </xf>
    <xf numFmtId="0" fontId="23" fillId="0" borderId="1" xfId="964" applyFont="1" applyFill="1" applyBorder="1" applyAlignment="1">
      <alignment horizontal="distributed" vertical="center" indent="1"/>
    </xf>
    <xf numFmtId="182" fontId="7" fillId="0" borderId="0" xfId="964" applyNumberFormat="1" applyFill="1" applyProtection="1">
      <alignment vertical="center"/>
    </xf>
    <xf numFmtId="49" fontId="9" fillId="0" borderId="2" xfId="950" applyNumberFormat="1" applyFont="1" applyFill="1" applyBorder="1" applyAlignment="1" applyProtection="1">
      <alignment horizontal="left" vertical="center"/>
    </xf>
    <xf numFmtId="3" fontId="23" fillId="0" borderId="1" xfId="0" applyNumberFormat="1" applyFont="1" applyFill="1" applyBorder="1" applyAlignment="1" applyProtection="1">
      <alignment horizontal="right" vertical="center"/>
    </xf>
    <xf numFmtId="0" fontId="23" fillId="3" borderId="1" xfId="964" applyFont="1" applyFill="1" applyBorder="1" applyAlignment="1" applyProtection="1">
      <alignment horizontal="left" vertical="center" wrapText="1"/>
    </xf>
    <xf numFmtId="49" fontId="10" fillId="0" borderId="2" xfId="950" applyNumberFormat="1" applyFont="1" applyBorder="1" applyAlignment="1" applyProtection="1">
      <alignment horizontal="left" vertical="center"/>
    </xf>
    <xf numFmtId="3" fontId="11" fillId="3" borderId="1" xfId="0" applyNumberFormat="1" applyFont="1" applyFill="1" applyBorder="1" applyAlignment="1" applyProtection="1">
      <alignment horizontal="right" vertical="center"/>
    </xf>
    <xf numFmtId="3" fontId="11" fillId="3" borderId="1" xfId="0" applyNumberFormat="1" applyFont="1" applyFill="1" applyBorder="1" applyAlignment="1" applyProtection="1">
      <alignment horizontal="right" vertical="center"/>
      <protection locked="0"/>
    </xf>
    <xf numFmtId="181" fontId="11" fillId="3" borderId="1" xfId="23" applyNumberFormat="1" applyFont="1" applyFill="1" applyBorder="1" applyAlignment="1" applyProtection="1">
      <alignment horizontal="right" vertical="center" wrapText="1"/>
      <protection locked="0"/>
    </xf>
    <xf numFmtId="49" fontId="10" fillId="0" borderId="2" xfId="950" applyNumberFormat="1" applyFont="1" applyFill="1" applyBorder="1" applyAlignment="1" applyProtection="1">
      <alignment horizontal="left" vertical="center"/>
    </xf>
    <xf numFmtId="3" fontId="11" fillId="0" borderId="1" xfId="0" applyNumberFormat="1" applyFont="1" applyFill="1" applyBorder="1" applyAlignment="1" applyProtection="1">
      <alignment horizontal="right" vertical="center"/>
    </xf>
    <xf numFmtId="3" fontId="11" fillId="0" borderId="1" xfId="0" applyNumberFormat="1" applyFont="1" applyFill="1" applyBorder="1" applyAlignment="1" applyProtection="1">
      <alignment horizontal="right" vertical="center"/>
      <protection locked="0"/>
    </xf>
    <xf numFmtId="3" fontId="23" fillId="0" borderId="1" xfId="0" applyNumberFormat="1" applyFont="1" applyFill="1" applyBorder="1" applyAlignment="1" applyProtection="1">
      <alignment horizontal="right" vertical="center"/>
      <protection locked="0"/>
    </xf>
    <xf numFmtId="0" fontId="7" fillId="0" borderId="2" xfId="964" applyFill="1" applyBorder="1" applyAlignment="1" applyProtection="1">
      <alignment horizontal="left" vertical="center"/>
    </xf>
    <xf numFmtId="3" fontId="7" fillId="0" borderId="0" xfId="964" applyNumberFormat="1" applyFill="1" applyProtection="1">
      <alignment vertical="center"/>
    </xf>
    <xf numFmtId="182" fontId="23" fillId="0" borderId="1" xfId="964" applyNumberFormat="1" applyFont="1" applyFill="1" applyBorder="1" applyAlignment="1" applyProtection="1">
      <alignment horizontal="right" vertical="center" wrapText="1"/>
      <protection locked="0"/>
    </xf>
    <xf numFmtId="0" fontId="23" fillId="0" borderId="2" xfId="964" applyFont="1" applyFill="1" applyBorder="1" applyAlignment="1" applyProtection="1">
      <alignment horizontal="left" vertical="center"/>
    </xf>
    <xf numFmtId="0" fontId="23" fillId="0" borderId="1" xfId="963" applyFont="1" applyFill="1" applyBorder="1" applyAlignment="1" applyProtection="1">
      <alignment horizontal="left" vertical="center"/>
    </xf>
    <xf numFmtId="0" fontId="23" fillId="3" borderId="1" xfId="963" applyFont="1" applyFill="1" applyBorder="1" applyAlignment="1" applyProtection="1">
      <alignment horizontal="left" vertical="center"/>
    </xf>
    <xf numFmtId="0" fontId="11" fillId="0" borderId="2" xfId="964" applyFont="1" applyFill="1" applyBorder="1" applyAlignment="1" applyProtection="1">
      <alignment horizontal="left" vertical="center"/>
    </xf>
    <xf numFmtId="0" fontId="11" fillId="0" borderId="1" xfId="964" applyFont="1" applyFill="1" applyBorder="1" applyAlignment="1" applyProtection="1">
      <alignment horizontal="left" vertical="center"/>
    </xf>
    <xf numFmtId="182" fontId="11" fillId="0" borderId="1" xfId="964" applyNumberFormat="1" applyFont="1" applyFill="1" applyBorder="1" applyAlignment="1" applyProtection="1">
      <alignment horizontal="right" vertical="center" wrapText="1"/>
      <protection locked="0"/>
    </xf>
    <xf numFmtId="0" fontId="11" fillId="3" borderId="1" xfId="964" applyFont="1" applyFill="1" applyBorder="1" applyAlignment="1" applyProtection="1">
      <alignment horizontal="left" vertical="center"/>
    </xf>
    <xf numFmtId="3" fontId="7" fillId="0" borderId="0" xfId="964" applyNumberFormat="1">
      <alignment vertical="center"/>
    </xf>
    <xf numFmtId="0" fontId="1" fillId="0" borderId="0" xfId="0" applyFont="1" applyFill="1" applyBorder="1" applyAlignment="1"/>
    <xf numFmtId="0" fontId="42" fillId="0" borderId="0" xfId="0" applyFont="1" applyFill="1" applyBorder="1" applyAlignment="1">
      <alignment horizontal="center" vertical="center"/>
    </xf>
    <xf numFmtId="0" fontId="42" fillId="0" borderId="4" xfId="0" applyFont="1" applyFill="1" applyBorder="1" applyAlignment="1">
      <alignment horizontal="center" vertical="center"/>
    </xf>
    <xf numFmtId="0" fontId="10" fillId="0" borderId="0" xfId="0" applyFont="1" applyAlignment="1">
      <alignment horizontal="right"/>
    </xf>
    <xf numFmtId="49" fontId="23" fillId="0" borderId="1" xfId="736" applyNumberFormat="1" applyFont="1" applyFill="1" applyBorder="1" applyAlignment="1" applyProtection="1">
      <alignment horizontal="center" vertical="center"/>
    </xf>
    <xf numFmtId="0" fontId="43" fillId="0" borderId="1" xfId="0" applyFont="1" applyFill="1" applyBorder="1" applyAlignment="1">
      <alignment horizontal="center"/>
    </xf>
    <xf numFmtId="0" fontId="43" fillId="0" borderId="1" xfId="0" applyFont="1" applyFill="1" applyBorder="1" applyAlignment="1"/>
    <xf numFmtId="0" fontId="44" fillId="0" borderId="0" xfId="866" applyFont="1" applyAlignment="1"/>
    <xf numFmtId="0" fontId="10" fillId="0" borderId="0" xfId="0" applyFont="1" applyAlignment="1">
      <alignment horizontal="right" vertical="center"/>
    </xf>
    <xf numFmtId="0" fontId="23" fillId="0" borderId="1" xfId="968" applyFont="1" applyBorder="1" applyAlignment="1">
      <alignment horizontal="center" vertical="center" wrapText="1"/>
    </xf>
    <xf numFmtId="0" fontId="23" fillId="0" borderId="1" xfId="0" applyFont="1" applyBorder="1" applyAlignment="1">
      <alignment horizontal="left" vertical="center"/>
    </xf>
    <xf numFmtId="196" fontId="23" fillId="0" borderId="1" xfId="16" applyNumberFormat="1" applyFont="1" applyBorder="1" applyAlignment="1">
      <alignment horizontal="right" vertical="center" wrapText="1"/>
    </xf>
    <xf numFmtId="0" fontId="7" fillId="0" borderId="0" xfId="964" applyFont="1">
      <alignment vertical="center"/>
    </xf>
    <xf numFmtId="196" fontId="7" fillId="0" borderId="0" xfId="964" applyNumberFormat="1">
      <alignment vertical="center"/>
    </xf>
    <xf numFmtId="0" fontId="0" fillId="0" borderId="0" xfId="714" applyFont="1" applyAlignment="1">
      <alignment horizontal="right"/>
    </xf>
    <xf numFmtId="182" fontId="23" fillId="0" borderId="8" xfId="964" applyNumberFormat="1" applyFont="1" applyBorder="1" applyAlignment="1">
      <alignment horizontal="center" vertical="center" wrapText="1"/>
    </xf>
    <xf numFmtId="0" fontId="9" fillId="0" borderId="1" xfId="0" applyFont="1" applyFill="1" applyBorder="1" applyAlignment="1">
      <alignment horizontal="left" vertical="center" wrapText="1"/>
    </xf>
    <xf numFmtId="196" fontId="9" fillId="0" borderId="6" xfId="0" applyNumberFormat="1" applyFont="1" applyFill="1" applyBorder="1" applyAlignment="1">
      <alignment vertical="center" wrapText="1"/>
    </xf>
    <xf numFmtId="196" fontId="9" fillId="0" borderId="1" xfId="0" applyNumberFormat="1" applyFont="1" applyFill="1" applyBorder="1" applyAlignment="1">
      <alignment vertical="center" wrapText="1"/>
    </xf>
    <xf numFmtId="0" fontId="45" fillId="0" borderId="1" xfId="870" applyFont="1" applyFill="1" applyBorder="1" applyAlignment="1">
      <alignment horizontal="left" vertical="center" wrapText="1"/>
    </xf>
    <xf numFmtId="196" fontId="10" fillId="0" borderId="6" xfId="0" applyNumberFormat="1" applyFont="1" applyFill="1" applyBorder="1" applyAlignment="1">
      <alignment vertical="center" wrapText="1"/>
    </xf>
    <xf numFmtId="196" fontId="10" fillId="0" borderId="1" xfId="0" applyNumberFormat="1" applyFont="1" applyFill="1" applyBorder="1" applyAlignment="1">
      <alignment vertical="center" wrapText="1"/>
    </xf>
    <xf numFmtId="179" fontId="46" fillId="0" borderId="1" xfId="0" applyNumberFormat="1" applyFont="1" applyFill="1" applyBorder="1" applyAlignment="1">
      <alignment horizontal="center" vertical="center" wrapText="1"/>
    </xf>
    <xf numFmtId="0" fontId="10" fillId="0" borderId="0" xfId="714" applyFont="1" applyBorder="1" applyAlignment="1">
      <alignment horizontal="left" vertical="center"/>
    </xf>
    <xf numFmtId="0" fontId="10" fillId="0" borderId="0" xfId="714" applyFont="1" applyBorder="1" applyAlignment="1">
      <alignment horizontal="right" vertical="center"/>
    </xf>
    <xf numFmtId="0" fontId="22" fillId="0" borderId="0" xfId="964" applyFont="1">
      <alignment vertical="center"/>
    </xf>
    <xf numFmtId="0" fontId="28" fillId="3" borderId="0" xfId="964" applyFont="1" applyFill="1">
      <alignment vertical="center"/>
    </xf>
    <xf numFmtId="0" fontId="10" fillId="0" borderId="0" xfId="964" applyFont="1">
      <alignment vertical="center"/>
    </xf>
    <xf numFmtId="0" fontId="40" fillId="3" borderId="0" xfId="964" applyFont="1" applyFill="1">
      <alignment vertical="center"/>
    </xf>
    <xf numFmtId="182" fontId="11" fillId="3" borderId="0" xfId="964" applyNumberFormat="1" applyFont="1" applyFill="1" applyBorder="1" applyAlignment="1">
      <alignment horizontal="right" vertical="center"/>
    </xf>
    <xf numFmtId="182" fontId="23" fillId="3" borderId="1" xfId="964" applyNumberFormat="1" applyFont="1" applyFill="1" applyBorder="1" applyAlignment="1">
      <alignment horizontal="center" vertical="center" wrapText="1"/>
    </xf>
    <xf numFmtId="0" fontId="23" fillId="3" borderId="1" xfId="964" applyFont="1" applyFill="1" applyBorder="1" applyAlignment="1">
      <alignment horizontal="distributed" vertical="center" wrapText="1" indent="3"/>
    </xf>
    <xf numFmtId="0" fontId="9" fillId="2" borderId="1" xfId="0" applyFont="1" applyFill="1" applyBorder="1" applyAlignment="1" applyProtection="1">
      <alignment horizontal="left" vertical="center"/>
    </xf>
    <xf numFmtId="0" fontId="10" fillId="2" borderId="1" xfId="0" applyFont="1" applyFill="1" applyBorder="1" applyAlignment="1" applyProtection="1">
      <alignment horizontal="left" vertical="center"/>
    </xf>
    <xf numFmtId="0" fontId="11" fillId="2" borderId="1"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23" fillId="0" borderId="1" xfId="0" applyFont="1" applyFill="1" applyBorder="1" applyAlignment="1">
      <alignment horizontal="left" vertical="center"/>
    </xf>
    <xf numFmtId="49" fontId="23" fillId="3" borderId="1" xfId="0" applyNumberFormat="1" applyFont="1" applyFill="1" applyBorder="1" applyAlignment="1">
      <alignment vertical="center" wrapText="1"/>
    </xf>
    <xf numFmtId="196" fontId="23" fillId="3" borderId="1" xfId="16" applyNumberFormat="1" applyFont="1" applyFill="1" applyBorder="1" applyAlignment="1" applyProtection="1">
      <alignment horizontal="right" vertical="center" wrapText="1"/>
      <protection locked="0"/>
    </xf>
    <xf numFmtId="0" fontId="47" fillId="2" borderId="1" xfId="0" applyFont="1" applyFill="1" applyBorder="1" applyAlignment="1" applyProtection="1">
      <alignment horizontal="left" vertical="center"/>
    </xf>
    <xf numFmtId="49" fontId="10" fillId="2" borderId="1" xfId="0" applyNumberFormat="1" applyFont="1" applyFill="1" applyBorder="1" applyAlignment="1" applyProtection="1">
      <alignment vertical="center" wrapText="1"/>
    </xf>
    <xf numFmtId="49" fontId="9" fillId="2" borderId="1" xfId="0" applyNumberFormat="1" applyFont="1" applyFill="1" applyBorder="1" applyAlignment="1" applyProtection="1">
      <alignment vertical="center" wrapText="1"/>
    </xf>
    <xf numFmtId="49" fontId="10" fillId="2" borderId="1" xfId="0" applyNumberFormat="1" applyFont="1" applyFill="1" applyBorder="1" applyAlignment="1" applyProtection="1">
      <alignment horizontal="left" vertical="center"/>
    </xf>
    <xf numFmtId="49" fontId="10" fillId="2" borderId="1" xfId="0" applyNumberFormat="1" applyFont="1" applyFill="1" applyBorder="1" applyAlignment="1" applyProtection="1">
      <alignment horizontal="left" vertical="center" wrapText="1"/>
      <protection locked="0"/>
    </xf>
    <xf numFmtId="196" fontId="23" fillId="0" borderId="1" xfId="16" applyNumberFormat="1" applyFont="1" applyFill="1" applyBorder="1" applyAlignment="1" applyProtection="1">
      <alignment horizontal="right" vertical="center" wrapText="1"/>
      <protection locked="0"/>
    </xf>
    <xf numFmtId="49" fontId="10" fillId="2" borderId="1" xfId="0" applyNumberFormat="1" applyFont="1" applyFill="1" applyBorder="1" applyAlignment="1" applyProtection="1">
      <alignment horizontal="left" vertical="center"/>
      <protection locked="0"/>
    </xf>
    <xf numFmtId="196" fontId="23" fillId="3" borderId="1" xfId="16" applyNumberFormat="1" applyFont="1" applyFill="1" applyBorder="1" applyAlignment="1" applyProtection="1">
      <alignment horizontal="right" vertical="center" wrapText="1" shrinkToFit="1"/>
      <protection locked="0"/>
    </xf>
    <xf numFmtId="49" fontId="9" fillId="2" borderId="1" xfId="0" applyNumberFormat="1" applyFont="1" applyFill="1" applyBorder="1" applyAlignment="1" applyProtection="1">
      <alignment horizontal="left" vertical="center" wrapText="1"/>
      <protection locked="0"/>
    </xf>
    <xf numFmtId="49" fontId="11" fillId="2" borderId="1" xfId="0" applyNumberFormat="1" applyFont="1" applyFill="1" applyBorder="1" applyAlignment="1" applyProtection="1">
      <alignment horizontal="left" vertical="center" wrapText="1"/>
      <protection locked="0"/>
    </xf>
    <xf numFmtId="196" fontId="23" fillId="0" borderId="1" xfId="16" applyNumberFormat="1" applyFont="1" applyFill="1" applyBorder="1" applyAlignment="1" applyProtection="1">
      <alignment vertical="center" wrapText="1"/>
      <protection locked="0"/>
    </xf>
    <xf numFmtId="0" fontId="11" fillId="0" borderId="1" xfId="0" applyFont="1" applyFill="1" applyBorder="1" applyAlignment="1">
      <alignment horizontal="left" vertical="center"/>
    </xf>
    <xf numFmtId="49" fontId="23" fillId="3" borderId="1" xfId="973" applyNumberFormat="1" applyFont="1" applyFill="1" applyBorder="1" applyAlignment="1" applyProtection="1">
      <alignment horizontal="left" vertical="center"/>
    </xf>
    <xf numFmtId="0" fontId="23" fillId="0" borderId="0" xfId="964" applyFont="1" applyFill="1" applyAlignment="1">
      <alignment horizontal="center" vertical="center" wrapText="1"/>
    </xf>
    <xf numFmtId="0" fontId="7" fillId="3" borderId="0" xfId="963" applyFill="1">
      <alignment vertical="center"/>
    </xf>
    <xf numFmtId="0" fontId="7" fillId="0" borderId="0" xfId="963" applyFill="1">
      <alignment vertical="center"/>
    </xf>
    <xf numFmtId="0" fontId="11" fillId="0" borderId="0" xfId="964" applyFont="1" applyFill="1" applyAlignment="1">
      <alignment horizontal="left" vertical="center"/>
    </xf>
    <xf numFmtId="182" fontId="11" fillId="0" borderId="0" xfId="964" applyNumberFormat="1" applyFont="1" applyFill="1" applyBorder="1" applyAlignment="1">
      <alignment horizontal="right" vertical="center"/>
    </xf>
    <xf numFmtId="182" fontId="23" fillId="0" borderId="2" xfId="964" applyNumberFormat="1" applyFont="1" applyFill="1" applyBorder="1" applyAlignment="1">
      <alignment vertical="center" wrapText="1"/>
    </xf>
    <xf numFmtId="0" fontId="23" fillId="0" borderId="2" xfId="964" applyNumberFormat="1" applyFont="1" applyFill="1" applyBorder="1" applyAlignment="1">
      <alignment horizontal="left" vertical="center"/>
    </xf>
    <xf numFmtId="0" fontId="23" fillId="0" borderId="1" xfId="964" applyNumberFormat="1" applyFont="1" applyFill="1" applyBorder="1" applyAlignment="1">
      <alignment vertical="center" wrapText="1"/>
    </xf>
    <xf numFmtId="0" fontId="11" fillId="0" borderId="1" xfId="964" applyFont="1" applyFill="1" applyBorder="1" applyAlignment="1">
      <alignment horizontal="left" vertical="center" wrapText="1"/>
    </xf>
    <xf numFmtId="0" fontId="11" fillId="3" borderId="2" xfId="964" applyFont="1" applyFill="1" applyBorder="1" applyAlignment="1">
      <alignment horizontal="left" vertical="center"/>
    </xf>
    <xf numFmtId="0" fontId="11" fillId="3" borderId="1" xfId="964" applyFont="1" applyFill="1" applyBorder="1" applyAlignment="1">
      <alignment horizontal="left" vertical="center" wrapText="1"/>
    </xf>
    <xf numFmtId="0" fontId="11" fillId="0" borderId="2" xfId="964" applyFont="1" applyFill="1" applyBorder="1" applyAlignment="1">
      <alignment horizontal="left" vertical="top" wrapText="1"/>
    </xf>
    <xf numFmtId="0" fontId="11" fillId="0" borderId="1" xfId="964" applyNumberFormat="1" applyFont="1" applyFill="1" applyBorder="1" applyAlignment="1">
      <alignment vertical="center" wrapText="1"/>
    </xf>
    <xf numFmtId="0" fontId="23" fillId="0" borderId="2" xfId="964" applyFont="1" applyFill="1" applyBorder="1" applyAlignment="1">
      <alignment horizontal="distributed" vertical="center"/>
    </xf>
    <xf numFmtId="0" fontId="23" fillId="0" borderId="1" xfId="964" applyFont="1" applyFill="1" applyBorder="1" applyAlignment="1">
      <alignment horizontal="left" vertical="center" wrapText="1"/>
    </xf>
    <xf numFmtId="0" fontId="23" fillId="0" borderId="2" xfId="964" applyNumberFormat="1" applyFont="1" applyFill="1" applyBorder="1" applyAlignment="1" applyProtection="1">
      <alignment horizontal="left" vertical="center"/>
    </xf>
    <xf numFmtId="0" fontId="23" fillId="0" borderId="1" xfId="964" applyNumberFormat="1" applyFont="1" applyFill="1" applyBorder="1" applyAlignment="1" applyProtection="1">
      <alignment vertical="center" wrapText="1"/>
    </xf>
    <xf numFmtId="0" fontId="11" fillId="3" borderId="2" xfId="963" applyFont="1" applyFill="1" applyBorder="1" applyAlignment="1" applyProtection="1">
      <alignment horizontal="left" vertical="center"/>
    </xf>
    <xf numFmtId="0" fontId="11" fillId="3" borderId="1" xfId="963" applyFont="1" applyFill="1" applyBorder="1" applyAlignment="1" applyProtection="1">
      <alignment horizontal="left" vertical="center" wrapText="1"/>
    </xf>
    <xf numFmtId="0" fontId="35" fillId="0" borderId="2" xfId="964" applyFont="1" applyFill="1" applyBorder="1" applyAlignment="1">
      <alignment horizontal="distributed" vertical="center"/>
    </xf>
    <xf numFmtId="0" fontId="23" fillId="0" borderId="1" xfId="964" applyFont="1" applyFill="1" applyBorder="1" applyAlignment="1">
      <alignment horizontal="distributed" vertical="center" wrapText="1" indent="2"/>
    </xf>
    <xf numFmtId="196" fontId="7" fillId="0" borderId="0" xfId="964" applyNumberFormat="1" applyFill="1">
      <alignment vertical="center"/>
    </xf>
    <xf numFmtId="0" fontId="0" fillId="0" borderId="0" xfId="964" applyFont="1" applyFill="1">
      <alignment vertical="center"/>
    </xf>
    <xf numFmtId="182" fontId="23" fillId="0" borderId="9" xfId="964" applyNumberFormat="1" applyFont="1" applyFill="1" applyBorder="1" applyAlignment="1">
      <alignment horizontal="center" vertical="center" wrapText="1"/>
    </xf>
    <xf numFmtId="0" fontId="23" fillId="0" borderId="1" xfId="964" applyFont="1" applyFill="1" applyBorder="1" applyAlignment="1">
      <alignment horizontal="center" vertical="center" wrapText="1"/>
    </xf>
    <xf numFmtId="196" fontId="11" fillId="0" borderId="1" xfId="971" applyNumberFormat="1" applyFont="1" applyFill="1" applyBorder="1" applyAlignment="1" applyProtection="1">
      <alignment vertical="center" wrapText="1"/>
    </xf>
    <xf numFmtId="49" fontId="11" fillId="0" borderId="1" xfId="971" applyNumberFormat="1" applyFont="1" applyFill="1" applyBorder="1" applyAlignment="1" applyProtection="1">
      <alignment horizontal="left" vertical="center" wrapText="1"/>
    </xf>
    <xf numFmtId="0" fontId="23" fillId="0" borderId="1" xfId="964" applyFont="1" applyFill="1" applyBorder="1" applyAlignment="1">
      <alignment vertical="center" wrapText="1"/>
    </xf>
    <xf numFmtId="0" fontId="11" fillId="0" borderId="2" xfId="964" applyNumberFormat="1" applyFont="1" applyFill="1" applyBorder="1" applyAlignment="1">
      <alignment horizontal="left" vertical="center"/>
    </xf>
    <xf numFmtId="0" fontId="11" fillId="0" borderId="1" xfId="964" applyNumberFormat="1" applyFont="1" applyFill="1" applyBorder="1" applyAlignment="1">
      <alignment horizontal="left" vertical="center" wrapText="1"/>
    </xf>
    <xf numFmtId="181" fontId="11" fillId="0" borderId="1" xfId="322" applyNumberFormat="1" applyFont="1" applyFill="1" applyBorder="1" applyAlignment="1" applyProtection="1">
      <alignment vertical="center" wrapText="1"/>
      <protection locked="0"/>
    </xf>
    <xf numFmtId="0" fontId="11" fillId="0" borderId="2" xfId="963" applyFont="1" applyFill="1" applyBorder="1" applyAlignment="1">
      <alignment horizontal="left" vertical="center"/>
    </xf>
    <xf numFmtId="0" fontId="23" fillId="0" borderId="1" xfId="964" applyNumberFormat="1" applyFont="1" applyFill="1" applyBorder="1" applyAlignment="1">
      <alignment horizontal="left" vertical="center" wrapText="1"/>
    </xf>
    <xf numFmtId="0" fontId="48" fillId="0" borderId="0" xfId="964" applyFont="1" applyFill="1">
      <alignment vertical="center"/>
    </xf>
    <xf numFmtId="3" fontId="7" fillId="0" borderId="0" xfId="964" applyNumberFormat="1" applyFill="1">
      <alignment vertical="center"/>
    </xf>
    <xf numFmtId="0" fontId="23" fillId="3" borderId="0" xfId="964" applyFont="1" applyFill="1" applyAlignment="1" applyProtection="1">
      <alignment horizontal="center" vertical="center" wrapText="1"/>
    </xf>
    <xf numFmtId="0" fontId="11" fillId="3" borderId="0" xfId="964" applyFont="1" applyFill="1" applyProtection="1">
      <alignment vertical="center"/>
    </xf>
    <xf numFmtId="0" fontId="7" fillId="3" borderId="0" xfId="963" applyFill="1" applyProtection="1">
      <alignment vertical="center"/>
    </xf>
    <xf numFmtId="182" fontId="7" fillId="3" borderId="0" xfId="964" applyNumberFormat="1" applyFill="1" applyProtection="1">
      <alignment vertical="center"/>
    </xf>
    <xf numFmtId="0" fontId="0" fillId="0" borderId="0" xfId="0" applyAlignment="1" applyProtection="1"/>
    <xf numFmtId="0" fontId="11" fillId="0" borderId="0" xfId="964" applyFont="1" applyFill="1" applyAlignment="1" applyProtection="1">
      <alignment horizontal="left" vertical="center"/>
    </xf>
    <xf numFmtId="0" fontId="40" fillId="0" borderId="0" xfId="964" applyFont="1" applyFill="1" applyProtection="1">
      <alignment vertical="center"/>
    </xf>
    <xf numFmtId="0" fontId="23" fillId="0" borderId="1" xfId="964" applyFont="1" applyFill="1" applyBorder="1" applyAlignment="1" applyProtection="1">
      <alignment horizontal="center" vertical="center" wrapText="1"/>
    </xf>
    <xf numFmtId="0" fontId="11" fillId="0" borderId="2" xfId="964" applyFont="1" applyFill="1" applyBorder="1" applyAlignment="1" applyProtection="1">
      <alignment horizontal="left" vertical="top" wrapText="1"/>
    </xf>
    <xf numFmtId="0" fontId="11" fillId="0" borderId="1" xfId="964" applyNumberFormat="1" applyFont="1" applyFill="1" applyBorder="1" applyAlignment="1" applyProtection="1">
      <alignment vertical="center" wrapText="1"/>
    </xf>
    <xf numFmtId="0" fontId="23" fillId="0" borderId="2" xfId="964" applyFont="1" applyFill="1" applyBorder="1" applyAlignment="1" applyProtection="1">
      <alignment horizontal="distributed" vertical="center"/>
    </xf>
    <xf numFmtId="0" fontId="11" fillId="0" borderId="2" xfId="963" applyFont="1" applyFill="1" applyBorder="1" applyAlignment="1" applyProtection="1">
      <alignment horizontal="left" vertical="center"/>
    </xf>
    <xf numFmtId="0" fontId="35" fillId="0" borderId="2" xfId="964" applyFont="1" applyFill="1" applyBorder="1" applyAlignment="1" applyProtection="1">
      <alignment horizontal="distributed" vertical="center"/>
    </xf>
    <xf numFmtId="0" fontId="23" fillId="0" borderId="1" xfId="964" applyNumberFormat="1" applyFont="1" applyFill="1" applyBorder="1" applyAlignment="1" applyProtection="1">
      <alignment horizontal="distributed" vertical="center"/>
    </xf>
    <xf numFmtId="3" fontId="7" fillId="3" borderId="0" xfId="964" applyNumberFormat="1" applyFill="1" applyProtection="1">
      <alignment vertical="center"/>
    </xf>
    <xf numFmtId="0" fontId="11" fillId="0" borderId="2" xfId="964" quotePrefix="1" applyFont="1" applyFill="1" applyBorder="1" applyAlignment="1" applyProtection="1">
      <alignment horizontal="left" vertical="center"/>
    </xf>
    <xf numFmtId="0" fontId="11" fillId="3" borderId="2" xfId="964" quotePrefix="1" applyFont="1" applyFill="1" applyBorder="1" applyAlignment="1">
      <alignment horizontal="left" vertical="center"/>
    </xf>
    <xf numFmtId="49" fontId="108" fillId="0" borderId="1" xfId="0" applyNumberFormat="1" applyFont="1" applyFill="1" applyBorder="1" applyAlignment="1" applyProtection="1">
      <alignment horizontal="distributed" vertical="center" wrapText="1"/>
    </xf>
    <xf numFmtId="181" fontId="108" fillId="3" borderId="1" xfId="23" applyNumberFormat="1" applyFont="1" applyFill="1" applyBorder="1" applyAlignment="1" applyProtection="1">
      <alignment vertical="center"/>
    </xf>
    <xf numFmtId="0" fontId="105" fillId="2" borderId="1" xfId="738" applyFont="1" applyFill="1" applyBorder="1" applyAlignment="1">
      <alignment horizontal="right" vertical="center"/>
    </xf>
    <xf numFmtId="0" fontId="7" fillId="0" borderId="1" xfId="964" applyFill="1" applyBorder="1">
      <alignment vertical="center"/>
    </xf>
    <xf numFmtId="0" fontId="7" fillId="3" borderId="1" xfId="963" applyFill="1" applyBorder="1">
      <alignment vertical="center"/>
    </xf>
    <xf numFmtId="0" fontId="108" fillId="3" borderId="1" xfId="964" applyFont="1" applyFill="1" applyBorder="1" applyAlignment="1">
      <alignment horizontal="center" vertical="center" wrapText="1"/>
    </xf>
    <xf numFmtId="49" fontId="108" fillId="3" borderId="1" xfId="0" applyNumberFormat="1" applyFont="1" applyFill="1" applyBorder="1" applyAlignment="1">
      <alignment vertical="center" wrapText="1"/>
    </xf>
    <xf numFmtId="49" fontId="108" fillId="0" borderId="1" xfId="0" applyNumberFormat="1" applyFont="1" applyBorder="1" applyAlignment="1">
      <alignment vertical="center" wrapText="1"/>
    </xf>
    <xf numFmtId="49" fontId="112" fillId="2" borderId="1" xfId="0" applyNumberFormat="1" applyFont="1" applyFill="1" applyBorder="1" applyAlignment="1" applyProtection="1">
      <alignment horizontal="distributed" vertical="center" wrapText="1"/>
    </xf>
    <xf numFmtId="0" fontId="109" fillId="0" borderId="1" xfId="0" applyFont="1" applyBorder="1" applyAlignment="1">
      <alignment horizontal="distributed" vertical="center" wrapText="1"/>
    </xf>
    <xf numFmtId="0" fontId="108" fillId="3" borderId="1" xfId="964" applyFont="1" applyFill="1" applyBorder="1" applyAlignment="1">
      <alignment horizontal="distributed" vertical="center" wrapText="1"/>
    </xf>
    <xf numFmtId="196" fontId="29" fillId="0" borderId="1" xfId="964" applyNumberFormat="1" applyFont="1" applyFill="1" applyBorder="1">
      <alignment vertical="center"/>
    </xf>
    <xf numFmtId="0" fontId="115" fillId="0" borderId="1" xfId="0" applyFont="1" applyFill="1" applyBorder="1" applyAlignment="1">
      <alignment horizontal="center" vertical="center"/>
    </xf>
    <xf numFmtId="3" fontId="106" fillId="0" borderId="28" xfId="0" applyNumberFormat="1" applyFont="1" applyFill="1" applyBorder="1" applyAlignment="1" applyProtection="1">
      <alignment horizontal="right" vertical="center"/>
      <protection locked="0"/>
    </xf>
    <xf numFmtId="3" fontId="106" fillId="0" borderId="28" xfId="0" applyNumberFormat="1" applyFont="1" applyFill="1" applyBorder="1" applyAlignment="1" applyProtection="1">
      <alignment horizontal="right" vertical="center"/>
    </xf>
    <xf numFmtId="3" fontId="109" fillId="2" borderId="1" xfId="0" applyNumberFormat="1" applyFont="1" applyFill="1" applyBorder="1" applyAlignment="1" applyProtection="1">
      <alignment horizontal="right" vertical="center"/>
      <protection locked="0"/>
    </xf>
    <xf numFmtId="49" fontId="109" fillId="2" borderId="1" xfId="0" applyNumberFormat="1" applyFont="1" applyFill="1" applyBorder="1" applyAlignment="1" applyProtection="1">
      <alignment horizontal="left" vertical="center" wrapText="1"/>
    </xf>
    <xf numFmtId="3" fontId="109" fillId="0" borderId="28" xfId="0" applyNumberFormat="1" applyFont="1" applyFill="1" applyBorder="1" applyAlignment="1" applyProtection="1">
      <alignment horizontal="right" vertical="center"/>
      <protection locked="0"/>
    </xf>
    <xf numFmtId="196" fontId="108" fillId="0" borderId="1" xfId="16" applyNumberFormat="1" applyFont="1" applyFill="1" applyBorder="1" applyAlignment="1" applyProtection="1">
      <alignment vertical="center" wrapText="1"/>
      <protection locked="0"/>
    </xf>
    <xf numFmtId="181" fontId="108" fillId="0" borderId="1" xfId="23" applyNumberFormat="1" applyFont="1" applyFill="1" applyBorder="1" applyAlignment="1" applyProtection="1">
      <alignment horizontal="right" vertical="center" wrapText="1" shrinkToFit="1"/>
      <protection locked="0"/>
    </xf>
    <xf numFmtId="3" fontId="109" fillId="0" borderId="28" xfId="0" applyNumberFormat="1" applyFont="1" applyFill="1" applyBorder="1" applyAlignment="1" applyProtection="1">
      <alignment horizontal="right" vertical="center"/>
    </xf>
    <xf numFmtId="0" fontId="106" fillId="38" borderId="29" xfId="0" applyFont="1" applyFill="1" applyBorder="1" applyAlignment="1">
      <alignment horizontal="left" vertical="center"/>
    </xf>
    <xf numFmtId="0" fontId="108" fillId="0" borderId="1" xfId="0" applyFont="1" applyBorder="1" applyAlignment="1">
      <alignment horizontal="center" vertical="center" wrapText="1"/>
    </xf>
    <xf numFmtId="182" fontId="108" fillId="0" borderId="1" xfId="964" applyNumberFormat="1" applyFont="1" applyBorder="1" applyAlignment="1">
      <alignment horizontal="center" vertical="center" wrapText="1"/>
    </xf>
    <xf numFmtId="180" fontId="109" fillId="0" borderId="1" xfId="715" applyNumberFormat="1" applyFont="1" applyFill="1" applyBorder="1" applyAlignment="1">
      <alignment horizontal="left" vertical="center"/>
    </xf>
    <xf numFmtId="196" fontId="109" fillId="0" borderId="1" xfId="715" applyNumberFormat="1" applyFont="1" applyFill="1" applyBorder="1" applyAlignment="1">
      <alignment horizontal="right" vertical="center" wrapText="1"/>
    </xf>
    <xf numFmtId="180" fontId="106" fillId="0" borderId="1" xfId="715" applyNumberFormat="1" applyFont="1" applyFill="1" applyBorder="1" applyAlignment="1">
      <alignment horizontal="left" vertical="center"/>
    </xf>
    <xf numFmtId="196" fontId="106" fillId="38" borderId="29" xfId="0" applyNumberFormat="1" applyFont="1" applyFill="1" applyBorder="1" applyAlignment="1">
      <alignment horizontal="right" vertical="center"/>
    </xf>
    <xf numFmtId="196" fontId="106" fillId="0" borderId="1" xfId="0" applyNumberFormat="1" applyFont="1" applyBorder="1" applyAlignment="1">
      <alignment horizontal="right" vertical="center" wrapText="1"/>
    </xf>
    <xf numFmtId="0" fontId="109" fillId="38" borderId="29" xfId="0" applyFont="1" applyFill="1" applyBorder="1" applyAlignment="1">
      <alignment horizontal="left" vertical="center"/>
    </xf>
    <xf numFmtId="196" fontId="109" fillId="38" borderId="29" xfId="0" applyNumberFormat="1" applyFont="1" applyFill="1" applyBorder="1" applyAlignment="1">
      <alignment horizontal="right" vertical="center"/>
    </xf>
    <xf numFmtId="0" fontId="109" fillId="0" borderId="1" xfId="715" applyFont="1" applyFill="1" applyBorder="1" applyAlignment="1">
      <alignment horizontal="center" vertical="center"/>
    </xf>
    <xf numFmtId="0" fontId="43" fillId="0" borderId="29" xfId="0" applyFont="1" applyFill="1" applyBorder="1" applyAlignment="1"/>
    <xf numFmtId="181" fontId="43" fillId="0" borderId="29" xfId="0" applyNumberFormat="1" applyFont="1" applyFill="1" applyBorder="1" applyAlignment="1"/>
    <xf numFmtId="0" fontId="43" fillId="0" borderId="29" xfId="0" applyFont="1" applyFill="1" applyBorder="1" applyAlignment="1">
      <alignment vertical="center"/>
    </xf>
    <xf numFmtId="0" fontId="7" fillId="0" borderId="29" xfId="964" applyBorder="1">
      <alignment vertical="center"/>
    </xf>
    <xf numFmtId="0" fontId="7" fillId="0" borderId="29" xfId="964" applyFont="1" applyFill="1" applyBorder="1">
      <alignment vertical="center"/>
    </xf>
    <xf numFmtId="0" fontId="7" fillId="0" borderId="29" xfId="964" applyFont="1" applyBorder="1">
      <alignment vertical="center"/>
    </xf>
    <xf numFmtId="182" fontId="7" fillId="0" borderId="29" xfId="964" applyNumberFormat="1" applyFont="1" applyBorder="1">
      <alignment vertical="center"/>
    </xf>
    <xf numFmtId="0" fontId="7" fillId="0" borderId="29" xfId="964" applyFill="1" applyBorder="1">
      <alignment vertical="center"/>
    </xf>
    <xf numFmtId="182" fontId="7" fillId="0" borderId="29" xfId="964" applyNumberFormat="1" applyBorder="1">
      <alignment vertical="center"/>
    </xf>
    <xf numFmtId="0" fontId="7" fillId="0" borderId="29" xfId="964" applyBorder="1" applyAlignment="1">
      <alignment horizontal="center" vertical="center"/>
    </xf>
    <xf numFmtId="0" fontId="104" fillId="0" borderId="0" xfId="0" applyFont="1" applyFill="1" applyAlignment="1"/>
    <xf numFmtId="3" fontId="22" fillId="39" borderId="28" xfId="0" applyNumberFormat="1" applyFont="1" applyFill="1" applyBorder="1" applyAlignment="1" applyProtection="1">
      <alignment horizontal="right" vertical="center"/>
    </xf>
    <xf numFmtId="0" fontId="10" fillId="0" borderId="14" xfId="0" applyFont="1" applyFill="1" applyBorder="1" applyAlignment="1">
      <alignment horizontal="left" vertical="center"/>
    </xf>
    <xf numFmtId="0" fontId="11" fillId="0" borderId="29" xfId="465" applyNumberFormat="1" applyFont="1" applyFill="1" applyBorder="1" applyAlignment="1">
      <alignment horizontal="left" vertical="center" wrapText="1"/>
    </xf>
    <xf numFmtId="196" fontId="11" fillId="0" borderId="29" xfId="964" applyNumberFormat="1" applyFont="1" applyFill="1" applyBorder="1" applyAlignment="1">
      <alignment horizontal="right" vertical="center" wrapText="1"/>
    </xf>
    <xf numFmtId="196" fontId="9" fillId="0" borderId="30" xfId="0" applyNumberFormat="1" applyFont="1" applyBorder="1" applyAlignment="1">
      <alignment horizontal="right" vertical="center" wrapText="1"/>
    </xf>
    <xf numFmtId="196" fontId="10" fillId="0" borderId="30" xfId="0" applyNumberFormat="1" applyFont="1" applyBorder="1" applyAlignment="1">
      <alignment horizontal="right" vertical="center" wrapText="1"/>
    </xf>
    <xf numFmtId="49" fontId="9" fillId="0" borderId="30" xfId="0" applyNumberFormat="1" applyFont="1" applyBorder="1" applyAlignment="1">
      <alignment vertical="center" wrapText="1"/>
    </xf>
    <xf numFmtId="49" fontId="10" fillId="0" borderId="30" xfId="0" applyNumberFormat="1" applyFont="1" applyBorder="1" applyAlignment="1">
      <alignment vertical="center" wrapText="1"/>
    </xf>
    <xf numFmtId="181" fontId="23" fillId="3" borderId="1" xfId="23" applyNumberFormat="1" applyFont="1" applyFill="1" applyBorder="1" applyAlignment="1" applyProtection="1">
      <alignment vertical="center"/>
    </xf>
    <xf numFmtId="196" fontId="23" fillId="3" borderId="1" xfId="16" applyNumberFormat="1" applyFont="1" applyFill="1" applyBorder="1" applyAlignment="1" applyProtection="1">
      <alignment horizontal="right" vertical="center" wrapText="1"/>
    </xf>
    <xf numFmtId="203" fontId="11" fillId="0" borderId="1" xfId="0" applyNumberFormat="1" applyFont="1" applyFill="1" applyBorder="1" applyAlignment="1">
      <alignment vertical="center" wrapText="1"/>
    </xf>
    <xf numFmtId="43" fontId="11" fillId="0" borderId="1" xfId="0" applyNumberFormat="1" applyFont="1" applyFill="1" applyBorder="1" applyAlignment="1">
      <alignment vertical="center" wrapText="1"/>
    </xf>
    <xf numFmtId="203" fontId="18" fillId="0" borderId="1" xfId="0" applyNumberFormat="1" applyFont="1" applyFill="1" applyBorder="1" applyAlignment="1">
      <alignment vertical="center" wrapText="1"/>
    </xf>
    <xf numFmtId="204" fontId="18" fillId="0" borderId="1" xfId="0" applyNumberFormat="1" applyFont="1" applyFill="1" applyBorder="1" applyAlignment="1">
      <alignment vertical="center" wrapText="1"/>
    </xf>
    <xf numFmtId="203" fontId="18" fillId="0" borderId="1" xfId="0" applyNumberFormat="1" applyFont="1" applyFill="1" applyBorder="1" applyAlignment="1">
      <alignment horizontal="right" vertical="center" wrapText="1"/>
    </xf>
    <xf numFmtId="0" fontId="16" fillId="0" borderId="1" xfId="0" applyFont="1" applyFill="1" applyBorder="1" applyAlignment="1">
      <alignment horizontal="center" vertical="center"/>
    </xf>
    <xf numFmtId="0" fontId="116" fillId="0" borderId="1" xfId="0" applyFont="1" applyBorder="1" applyAlignment="1">
      <alignment horizontal="left" vertical="center" wrapText="1"/>
    </xf>
    <xf numFmtId="0" fontId="0" fillId="0" borderId="1" xfId="0" applyFont="1" applyBorder="1">
      <alignment vertical="center"/>
    </xf>
    <xf numFmtId="201" fontId="16" fillId="0" borderId="1" xfId="0" applyNumberFormat="1" applyFont="1" applyFill="1" applyBorder="1" applyAlignment="1">
      <alignment vertical="center" wrapText="1"/>
    </xf>
    <xf numFmtId="201" fontId="16"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04" fillId="0" borderId="29" xfId="1283" applyFont="1" applyBorder="1" applyAlignment="1">
      <alignment horizontal="justify" vertical="center"/>
    </xf>
    <xf numFmtId="0" fontId="22" fillId="0" borderId="29" xfId="1283" applyFont="1" applyBorder="1" applyAlignment="1">
      <alignment vertical="center" wrapText="1"/>
    </xf>
    <xf numFmtId="0" fontId="118" fillId="0" borderId="29" xfId="1284" applyFont="1" applyBorder="1" applyAlignment="1">
      <alignment vertical="center" wrapText="1"/>
    </xf>
    <xf numFmtId="0" fontId="119" fillId="0" borderId="29" xfId="1284" applyFont="1" applyBorder="1" applyAlignment="1">
      <alignment horizontal="justify" vertical="center"/>
    </xf>
    <xf numFmtId="0" fontId="1" fillId="0" borderId="29" xfId="0" applyFont="1" applyFill="1" applyBorder="1" applyAlignment="1">
      <alignment horizontal="left" vertical="center" wrapText="1"/>
    </xf>
    <xf numFmtId="0" fontId="4" fillId="0" borderId="29" xfId="963" applyFont="1" applyFill="1" applyBorder="1" applyAlignment="1">
      <alignment horizontal="center" vertical="center"/>
    </xf>
    <xf numFmtId="0" fontId="1" fillId="0" borderId="29" xfId="1285" applyFont="1" applyFill="1" applyBorder="1" applyAlignment="1">
      <alignment vertical="top" wrapText="1"/>
    </xf>
    <xf numFmtId="0" fontId="1" fillId="0" borderId="29" xfId="0" applyFont="1" applyFill="1" applyBorder="1" applyAlignment="1">
      <alignment vertical="center"/>
    </xf>
    <xf numFmtId="0" fontId="1" fillId="0" borderId="29" xfId="0" applyFont="1" applyFill="1" applyBorder="1" applyAlignment="1">
      <alignment vertical="center" wrapText="1"/>
    </xf>
    <xf numFmtId="0" fontId="10" fillId="0" borderId="1" xfId="850" applyFont="1" applyFill="1" applyBorder="1" applyAlignment="1">
      <alignment horizontal="left" vertical="center" wrapText="1"/>
    </xf>
    <xf numFmtId="0" fontId="10" fillId="0" borderId="29" xfId="850" applyFont="1" applyFill="1" applyBorder="1" applyAlignment="1">
      <alignment horizontal="left" vertical="center" wrapText="1" indent="1"/>
    </xf>
    <xf numFmtId="0" fontId="10" fillId="0" borderId="29" xfId="850" applyFont="1" applyFill="1" applyBorder="1" applyAlignment="1">
      <alignment horizontal="left" vertical="center" wrapText="1"/>
    </xf>
    <xf numFmtId="0" fontId="10" fillId="0" borderId="29" xfId="850" applyFont="1" applyFill="1" applyBorder="1" applyAlignment="1">
      <alignment horizontal="center" vertical="center" wrapText="1"/>
    </xf>
    <xf numFmtId="49" fontId="22" fillId="0" borderId="29" xfId="846" applyNumberFormat="1" applyFont="1" applyFill="1" applyBorder="1" applyAlignment="1">
      <alignment horizontal="left" vertical="center" wrapText="1"/>
    </xf>
    <xf numFmtId="49" fontId="22" fillId="0" borderId="29" xfId="846" quotePrefix="1" applyNumberFormat="1" applyFont="1" applyFill="1" applyBorder="1" applyAlignment="1">
      <alignment horizontal="left" vertical="center" wrapText="1"/>
    </xf>
    <xf numFmtId="49" fontId="0" fillId="0" borderId="29" xfId="846" applyNumberFormat="1" applyFont="1" applyFill="1" applyBorder="1" applyAlignment="1">
      <alignment horizontal="left" vertical="center" wrapText="1"/>
    </xf>
    <xf numFmtId="0" fontId="107" fillId="0" borderId="0" xfId="964" applyFont="1" applyFill="1" applyAlignment="1" applyProtection="1">
      <alignment horizontal="center" vertical="center"/>
    </xf>
    <xf numFmtId="0" fontId="2" fillId="0" borderId="0" xfId="964" applyFont="1" applyFill="1" applyAlignment="1" applyProtection="1">
      <alignment horizontal="center" vertical="center"/>
    </xf>
    <xf numFmtId="0" fontId="107" fillId="0" borderId="0" xfId="964" applyFont="1" applyFill="1" applyAlignment="1">
      <alignment horizontal="center" vertical="center"/>
    </xf>
    <xf numFmtId="0" fontId="2" fillId="0" borderId="0" xfId="964" applyFont="1" applyFill="1" applyAlignment="1">
      <alignment horizontal="center" vertical="center"/>
    </xf>
    <xf numFmtId="0" fontId="107" fillId="3" borderId="0" xfId="964" applyFont="1" applyFill="1" applyAlignment="1">
      <alignment horizontal="center" vertical="center"/>
    </xf>
    <xf numFmtId="0" fontId="2" fillId="3" borderId="0" xfId="964" applyFont="1" applyFill="1" applyAlignment="1">
      <alignment horizontal="center" vertical="center"/>
    </xf>
    <xf numFmtId="0" fontId="110" fillId="2" borderId="0" xfId="714" applyFont="1" applyFill="1" applyBorder="1" applyAlignment="1">
      <alignment horizontal="center" vertical="center"/>
    </xf>
    <xf numFmtId="0" fontId="8" fillId="2" borderId="0" xfId="714" applyFont="1" applyFill="1" applyBorder="1" applyAlignment="1">
      <alignment horizontal="center" vertical="center"/>
    </xf>
    <xf numFmtId="0" fontId="38" fillId="0" borderId="0" xfId="714" applyFont="1" applyAlignment="1">
      <alignment horizontal="center" vertical="center"/>
    </xf>
    <xf numFmtId="0" fontId="110" fillId="0" borderId="0" xfId="787" applyFont="1" applyAlignment="1">
      <alignment horizontal="center" vertical="center" shrinkToFit="1"/>
    </xf>
    <xf numFmtId="0" fontId="8" fillId="0" borderId="0" xfId="787" applyFont="1" applyAlignment="1">
      <alignment horizontal="center" vertical="center" shrinkToFit="1"/>
    </xf>
    <xf numFmtId="0" fontId="111" fillId="0" borderId="0" xfId="0" applyFont="1" applyFill="1" applyBorder="1" applyAlignment="1">
      <alignment horizontal="center" vertical="center"/>
    </xf>
    <xf numFmtId="0" fontId="41" fillId="0" borderId="0" xfId="0" applyFont="1" applyFill="1" applyBorder="1" applyAlignment="1">
      <alignment horizontal="center" vertical="center"/>
    </xf>
    <xf numFmtId="0" fontId="23" fillId="0" borderId="2" xfId="968" applyFont="1" applyBorder="1" applyAlignment="1">
      <alignment horizontal="center" vertical="center"/>
    </xf>
    <xf numFmtId="0" fontId="23" fillId="0" borderId="6" xfId="968" applyFont="1" applyBorder="1" applyAlignment="1">
      <alignment horizontal="center" vertical="center"/>
    </xf>
    <xf numFmtId="0" fontId="4" fillId="0" borderId="0" xfId="0" applyFont="1" applyFill="1" applyBorder="1" applyAlignment="1">
      <alignment horizontal="left" vertical="top" wrapText="1"/>
    </xf>
    <xf numFmtId="0" fontId="23" fillId="0" borderId="5" xfId="968" applyFont="1" applyBorder="1" applyAlignment="1">
      <alignment horizontal="center" vertical="center"/>
    </xf>
    <xf numFmtId="0" fontId="23" fillId="0" borderId="7" xfId="968" applyFont="1" applyBorder="1" applyAlignment="1">
      <alignment horizontal="center" vertical="center"/>
    </xf>
    <xf numFmtId="0" fontId="38" fillId="0" borderId="0" xfId="714" applyFont="1" applyFill="1" applyAlignment="1">
      <alignment horizontal="center" vertical="center"/>
    </xf>
    <xf numFmtId="0" fontId="110" fillId="0" borderId="0" xfId="786" applyFont="1" applyFill="1" applyAlignment="1">
      <alignment horizontal="center" vertical="center" shrinkToFit="1"/>
    </xf>
    <xf numFmtId="0" fontId="8" fillId="0" borderId="0" xfId="786" applyFont="1" applyFill="1" applyAlignment="1">
      <alignment horizontal="center" vertical="center" shrinkToFit="1"/>
    </xf>
    <xf numFmtId="0" fontId="110" fillId="3" borderId="0" xfId="786" applyFont="1" applyFill="1" applyAlignment="1">
      <alignment horizontal="center" vertical="center" shrinkToFit="1"/>
    </xf>
    <xf numFmtId="0" fontId="8" fillId="3" borderId="0" xfId="786" applyFont="1" applyFill="1" applyAlignment="1">
      <alignment horizontal="center" vertical="center" shrinkToFit="1"/>
    </xf>
    <xf numFmtId="0" fontId="110" fillId="0" borderId="0" xfId="786" applyFont="1" applyAlignment="1">
      <alignment horizontal="center" vertical="center" shrinkToFit="1"/>
    </xf>
    <xf numFmtId="0" fontId="8" fillId="0" borderId="0" xfId="786" applyFont="1" applyAlignment="1">
      <alignment horizontal="center" vertical="center" shrinkToFit="1"/>
    </xf>
    <xf numFmtId="0" fontId="31" fillId="2" borderId="0" xfId="786" applyFont="1" applyFill="1" applyAlignment="1">
      <alignment horizontal="center" vertical="center" shrinkToFit="1"/>
    </xf>
    <xf numFmtId="0" fontId="113" fillId="0" borderId="0" xfId="787" applyFont="1" applyAlignment="1">
      <alignment horizontal="center" vertical="center" shrinkToFit="1"/>
    </xf>
    <xf numFmtId="0" fontId="114" fillId="0" borderId="0" xfId="735" applyNumberFormat="1" applyFont="1" applyFill="1" applyAlignment="1" applyProtection="1">
      <alignment horizontal="center" vertical="center" wrapText="1"/>
    </xf>
    <xf numFmtId="0" fontId="24" fillId="0" borderId="0" xfId="735" applyNumberFormat="1" applyFont="1" applyFill="1" applyAlignment="1" applyProtection="1">
      <alignment horizontal="center" vertical="center" wrapText="1"/>
    </xf>
    <xf numFmtId="0" fontId="114" fillId="0" borderId="0" xfId="498" applyNumberFormat="1" applyFont="1" applyFill="1" applyAlignment="1" applyProtection="1">
      <alignment horizontal="center" vertical="center" wrapText="1"/>
    </xf>
    <xf numFmtId="0" fontId="24" fillId="0" borderId="0" xfId="498" applyNumberFormat="1" applyFont="1" applyFill="1" applyAlignment="1" applyProtection="1">
      <alignment horizontal="center" vertical="center" wrapText="1"/>
    </xf>
    <xf numFmtId="0" fontId="114" fillId="0" borderId="0" xfId="698" applyNumberFormat="1" applyFont="1" applyFill="1" applyAlignment="1" applyProtection="1">
      <alignment horizontal="center" vertical="center" wrapText="1"/>
    </xf>
    <xf numFmtId="0" fontId="24" fillId="0" borderId="0" xfId="698" applyNumberFormat="1" applyFont="1" applyFill="1" applyAlignment="1" applyProtection="1">
      <alignment horizontal="right" vertical="center" wrapText="1"/>
    </xf>
    <xf numFmtId="0" fontId="24" fillId="0" borderId="0" xfId="698" applyNumberFormat="1" applyFont="1" applyFill="1" applyAlignment="1" applyProtection="1">
      <alignment horizontal="center" vertical="center" wrapText="1"/>
    </xf>
    <xf numFmtId="0" fontId="23" fillId="0" borderId="1" xfId="0" applyFont="1" applyFill="1" applyBorder="1" applyAlignment="1">
      <alignment horizontal="center" vertical="center" wrapText="1"/>
    </xf>
    <xf numFmtId="0" fontId="19" fillId="0" borderId="0" xfId="0" applyFont="1" applyFill="1" applyBorder="1" applyAlignment="1">
      <alignment vertical="center" wrapText="1"/>
    </xf>
    <xf numFmtId="0" fontId="2" fillId="0" borderId="0" xfId="698" applyNumberFormat="1" applyFont="1" applyFill="1" applyAlignment="1" applyProtection="1">
      <alignment horizontal="center" vertical="center" wrapText="1"/>
    </xf>
    <xf numFmtId="0" fontId="16" fillId="0" borderId="0" xfId="0" applyFont="1" applyFill="1" applyBorder="1" applyAlignment="1">
      <alignment horizontal="right" vertical="center" wrapText="1"/>
    </xf>
    <xf numFmtId="0" fontId="107"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16" fillId="0" borderId="0" xfId="0" applyFont="1" applyFill="1" applyBorder="1" applyAlignment="1">
      <alignment vertical="center" wrapText="1"/>
    </xf>
    <xf numFmtId="0" fontId="17" fillId="0" borderId="1" xfId="0" applyFont="1" applyFill="1" applyBorder="1" applyAlignment="1">
      <alignment horizontal="left" vertical="center"/>
    </xf>
    <xf numFmtId="0" fontId="18" fillId="0" borderId="1" xfId="0" applyFont="1" applyFill="1" applyBorder="1" applyAlignment="1">
      <alignment horizontal="left" vertical="center"/>
    </xf>
    <xf numFmtId="0" fontId="107"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18" fillId="0" borderId="0" xfId="0" applyFont="1" applyFill="1" applyBorder="1" applyAlignment="1">
      <alignment horizontal="right" vertical="center" wrapText="1"/>
    </xf>
    <xf numFmtId="0" fontId="17" fillId="0" borderId="1"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10" fillId="0" borderId="0" xfId="178" applyNumberFormat="1" applyFont="1" applyFill="1" applyBorder="1" applyAlignment="1" applyProtection="1">
      <alignment horizontal="center" vertical="center"/>
    </xf>
    <xf numFmtId="0" fontId="8" fillId="0" borderId="0" xfId="178" applyNumberFormat="1" applyFont="1" applyFill="1" applyBorder="1" applyAlignment="1" applyProtection="1">
      <alignment horizontal="center" vertical="center"/>
    </xf>
    <xf numFmtId="0" fontId="2" fillId="0" borderId="0" xfId="963" applyFont="1" applyFill="1" applyBorder="1" applyAlignment="1">
      <alignment horizontal="center" vertical="center"/>
    </xf>
  </cellXfs>
  <cellStyles count="1286">
    <cellStyle name="_20100326高清市院遂宁检察院1080P配置清单26日改" xfId="71"/>
    <cellStyle name="_Book1" xfId="82"/>
    <cellStyle name="_Book1_1" xfId="70"/>
    <cellStyle name="_Book1_2" xfId="85"/>
    <cellStyle name="_Book1_2 2" xfId="12"/>
    <cellStyle name="_Book1_2 2 2" xfId="74"/>
    <cellStyle name="_Book1_2 2 2 2" xfId="79"/>
    <cellStyle name="_Book1_2 2 3" xfId="77"/>
    <cellStyle name="_Book1_2 3" xfId="67"/>
    <cellStyle name="_Book1_2 3 2" xfId="87"/>
    <cellStyle name="_Book1_2 4" xfId="88"/>
    <cellStyle name="_Book1_3" xfId="91"/>
    <cellStyle name="_Book1_3 2" xfId="80"/>
    <cellStyle name="_ET_STYLE_NoName_00_" xfId="69"/>
    <cellStyle name="_ET_STYLE_NoName_00__Book1" xfId="68"/>
    <cellStyle name="_ET_STYLE_NoName_00__Book1_1" xfId="93"/>
    <cellStyle name="_ET_STYLE_NoName_00__Book1_1 2" xfId="94"/>
    <cellStyle name="_ET_STYLE_NoName_00__Book1_1 2 2" xfId="95"/>
    <cellStyle name="_ET_STYLE_NoName_00__Book1_1 2 2 2" xfId="5"/>
    <cellStyle name="_ET_STYLE_NoName_00__Book1_1 2 3" xfId="96"/>
    <cellStyle name="_ET_STYLE_NoName_00__Book1_1 3" xfId="100"/>
    <cellStyle name="_ET_STYLE_NoName_00__Book1_1 3 2" xfId="103"/>
    <cellStyle name="_ET_STYLE_NoName_00__Book1_1 4" xfId="104"/>
    <cellStyle name="_ET_STYLE_NoName_00__Sheet3" xfId="28"/>
    <cellStyle name="_关闭破产企业已移交地方管理中小学校退休教师情况明细表(1)" xfId="106"/>
    <cellStyle name="_弱电系统设备配置报价清单" xfId="62"/>
    <cellStyle name="0,0_x000d__x000a_NA_x000d__x000a_" xfId="41"/>
    <cellStyle name="0,0_x005f_x000d__x005f_x000a_NA_x005f_x000d__x005f_x000a_" xfId="107"/>
    <cellStyle name="20% - 强调文字颜色 1 2" xfId="108"/>
    <cellStyle name="20% - 强调文字颜色 1 2 2" xfId="109"/>
    <cellStyle name="20% - 强调文字颜色 1 3" xfId="111"/>
    <cellStyle name="20% - 强调文字颜色 2 2" xfId="113"/>
    <cellStyle name="20% - 强调文字颜色 2 2 2" xfId="114"/>
    <cellStyle name="20% - 强调文字颜色 2 3" xfId="116"/>
    <cellStyle name="20% - 强调文字颜色 3 2" xfId="118"/>
    <cellStyle name="20% - 强调文字颜色 3 2 2" xfId="119"/>
    <cellStyle name="20% - 强调文字颜色 3 3" xfId="51"/>
    <cellStyle name="20% - 强调文字颜色 4 2" xfId="122"/>
    <cellStyle name="20% - 强调文字颜色 4 2 2" xfId="124"/>
    <cellStyle name="20% - 强调文字颜色 4 3" xfId="127"/>
    <cellStyle name="20% - 强调文字颜色 5 2" xfId="128"/>
    <cellStyle name="20% - 强调文字颜色 5 2 2" xfId="129"/>
    <cellStyle name="20% - 强调文字颜色 5 3" xfId="130"/>
    <cellStyle name="20% - 强调文字颜色 6 2" xfId="131"/>
    <cellStyle name="20% - 强调文字颜色 6 2 2" xfId="132"/>
    <cellStyle name="20% - 强调文字颜色 6 3" xfId="134"/>
    <cellStyle name="40% - 强调文字颜色 1 2" xfId="135"/>
    <cellStyle name="40% - 强调文字颜色 1 2 2" xfId="136"/>
    <cellStyle name="40% - 强调文字颜色 1 3" xfId="139"/>
    <cellStyle name="40% - 强调文字颜色 2 2" xfId="140"/>
    <cellStyle name="40% - 强调文字颜色 2 2 2" xfId="141"/>
    <cellStyle name="40% - 强调文字颜色 2 3" xfId="142"/>
    <cellStyle name="40% - 强调文字颜色 3 2" xfId="143"/>
    <cellStyle name="40% - 强调文字颜色 3 2 2" xfId="144"/>
    <cellStyle name="40% - 强调文字颜色 3 3" xfId="145"/>
    <cellStyle name="40% - 强调文字颜色 4 2" xfId="47"/>
    <cellStyle name="40% - 强调文字颜色 4 2 2" xfId="146"/>
    <cellStyle name="40% - 强调文字颜色 4 3" xfId="148"/>
    <cellStyle name="40% - 强调文字颜色 5 2" xfId="150"/>
    <cellStyle name="40% - 强调文字颜色 5 2 2" xfId="152"/>
    <cellStyle name="40% - 强调文字颜色 5 3" xfId="154"/>
    <cellStyle name="40% - 强调文字颜色 6 2" xfId="159"/>
    <cellStyle name="40% - 强调文字颜色 6 2 2" xfId="163"/>
    <cellStyle name="40% - 强调文字颜色 6 3" xfId="165"/>
    <cellStyle name="60% - 强调文字颜色 1 2" xfId="168"/>
    <cellStyle name="60% - 强调文字颜色 1 2 2" xfId="169"/>
    <cellStyle name="60% - 强调文字颜色 1 2 2 2" xfId="172"/>
    <cellStyle name="60% - 强调文字颜色 1 2 3" xfId="174"/>
    <cellStyle name="60% - 强调文字颜色 1 3" xfId="175"/>
    <cellStyle name="60% - 强调文字颜色 1 3 2" xfId="176"/>
    <cellStyle name="60% - 强调文字颜色 2 2" xfId="180"/>
    <cellStyle name="60% - 强调文字颜色 2 2 2" xfId="35"/>
    <cellStyle name="60% - 强调文字颜色 2 2 2 2" xfId="42"/>
    <cellStyle name="60% - 强调文字颜色 2 2 3" xfId="182"/>
    <cellStyle name="60% - 强调文字颜色 2 3" xfId="27"/>
    <cellStyle name="60% - 强调文字颜色 2 3 2" xfId="184"/>
    <cellStyle name="60% - 强调文字颜色 3 2" xfId="186"/>
    <cellStyle name="60% - 强调文字颜色 3 2 2" xfId="187"/>
    <cellStyle name="60% - 强调文字颜色 3 2 2 2" xfId="115"/>
    <cellStyle name="60% - 强调文字颜色 3 2 3" xfId="188"/>
    <cellStyle name="60% - 强调文字颜色 3 3" xfId="190"/>
    <cellStyle name="60% - 强调文字颜色 3 3 2" xfId="192"/>
    <cellStyle name="60% - 强调文字颜色 4 2" xfId="194"/>
    <cellStyle name="60% - 强调文字颜色 4 2 2" xfId="195"/>
    <cellStyle name="60% - 强调文字颜色 4 2 2 2" xfId="26"/>
    <cellStyle name="60% - 强调文字颜色 4 2 3" xfId="50"/>
    <cellStyle name="60% - 强调文字颜色 4 3" xfId="151"/>
    <cellStyle name="60% - 强调文字颜色 4 3 2" xfId="198"/>
    <cellStyle name="60% - 强调文字颜色 5 2" xfId="200"/>
    <cellStyle name="60% - 强调文字颜色 5 2 2" xfId="201"/>
    <cellStyle name="60% - 强调文字颜色 5 2 2 2" xfId="59"/>
    <cellStyle name="60% - 强调文字颜色 5 2 3" xfId="203"/>
    <cellStyle name="60% - 强调文字颜色 5 3" xfId="204"/>
    <cellStyle name="60% - 强调文字颜色 5 3 2" xfId="206"/>
    <cellStyle name="60% - 强调文字颜色 6 2" xfId="207"/>
    <cellStyle name="60% - 强调文字颜色 6 2 2" xfId="210"/>
    <cellStyle name="60% - 强调文字颜色 6 2 2 2" xfId="212"/>
    <cellStyle name="60% - 强调文字颜色 6 2 3" xfId="213"/>
    <cellStyle name="60% - 强调文字颜色 6 3" xfId="214"/>
    <cellStyle name="60% - 强调文字颜色 6 3 2" xfId="22"/>
    <cellStyle name="6mal" xfId="215"/>
    <cellStyle name="Accent1" xfId="137"/>
    <cellStyle name="Accent1 - 20%" xfId="218"/>
    <cellStyle name="Accent1 - 20% 2" xfId="112"/>
    <cellStyle name="Accent1 - 20% 2 2" xfId="220"/>
    <cellStyle name="Accent1 - 20% 3" xfId="221"/>
    <cellStyle name="Accent1 - 40%" xfId="224"/>
    <cellStyle name="Accent1 - 40% 2" xfId="225"/>
    <cellStyle name="Accent1 - 40% 2 2" xfId="226"/>
    <cellStyle name="Accent1 - 40% 3" xfId="228"/>
    <cellStyle name="Accent1 - 60%" xfId="229"/>
    <cellStyle name="Accent1 - 60% 2" xfId="231"/>
    <cellStyle name="Accent1 - 60% 2 2" xfId="37"/>
    <cellStyle name="Accent1 - 60% 3" xfId="233"/>
    <cellStyle name="Accent1 2" xfId="234"/>
    <cellStyle name="Accent1 2 2" xfId="236"/>
    <cellStyle name="Accent1 3" xfId="238"/>
    <cellStyle name="Accent1 3 2" xfId="239"/>
    <cellStyle name="Accent1 4" xfId="102"/>
    <cellStyle name="Accent1 4 2" xfId="90"/>
    <cellStyle name="Accent1 5" xfId="9"/>
    <cellStyle name="Accent1 5 2" xfId="240"/>
    <cellStyle name="Accent1 6" xfId="243"/>
    <cellStyle name="Accent1 7" xfId="245"/>
    <cellStyle name="Accent1 8" xfId="248"/>
    <cellStyle name="Accent1 9" xfId="250"/>
    <cellStyle name="Accent2" xfId="253"/>
    <cellStyle name="Accent2 - 20%" xfId="84"/>
    <cellStyle name="Accent2 - 20% 2" xfId="11"/>
    <cellStyle name="Accent2 - 20% 2 2" xfId="72"/>
    <cellStyle name="Accent2 - 20% 3" xfId="66"/>
    <cellStyle name="Accent2 - 40%" xfId="14"/>
    <cellStyle name="Accent2 - 40% 2" xfId="55"/>
    <cellStyle name="Accent2 - 40% 2 2" xfId="255"/>
    <cellStyle name="Accent2 - 40% 3" xfId="58"/>
    <cellStyle name="Accent2 - 60%" xfId="20"/>
    <cellStyle name="Accent2 - 60% 2" xfId="256"/>
    <cellStyle name="Accent2 - 60% 2 2" xfId="258"/>
    <cellStyle name="Accent2 - 60% 3" xfId="259"/>
    <cellStyle name="Accent2 2" xfId="260"/>
    <cellStyle name="Accent2 2 2" xfId="262"/>
    <cellStyle name="Accent2 3" xfId="263"/>
    <cellStyle name="Accent2 3 2" xfId="264"/>
    <cellStyle name="Accent2 4" xfId="265"/>
    <cellStyle name="Accent2 4 2" xfId="266"/>
    <cellStyle name="Accent2 5" xfId="162"/>
    <cellStyle name="Accent2 5 2" xfId="268"/>
    <cellStyle name="Accent2 6" xfId="273"/>
    <cellStyle name="Accent2 7" xfId="274"/>
    <cellStyle name="Accent2 8" xfId="275"/>
    <cellStyle name="Accent2 9" xfId="276"/>
    <cellStyle name="Accent3" xfId="277"/>
    <cellStyle name="Accent3 - 20%" xfId="280"/>
    <cellStyle name="Accent3 - 20% 2" xfId="285"/>
    <cellStyle name="Accent3 - 20% 2 2" xfId="289"/>
    <cellStyle name="Accent3 - 20% 3" xfId="291"/>
    <cellStyle name="Accent3 - 40%" xfId="294"/>
    <cellStyle name="Accent3 - 40% 2" xfId="295"/>
    <cellStyle name="Accent3 - 40% 2 2" xfId="296"/>
    <cellStyle name="Accent3 - 40% 3" xfId="301"/>
    <cellStyle name="Accent3 - 60%" xfId="303"/>
    <cellStyle name="Accent3 - 60% 2" xfId="305"/>
    <cellStyle name="Accent3 - 60% 2 2" xfId="307"/>
    <cellStyle name="Accent3 - 60% 3" xfId="308"/>
    <cellStyle name="Accent3 2" xfId="309"/>
    <cellStyle name="Accent3 2 2" xfId="311"/>
    <cellStyle name="Accent3 3" xfId="312"/>
    <cellStyle name="Accent3 3 2" xfId="313"/>
    <cellStyle name="Accent3 4" xfId="314"/>
    <cellStyle name="Accent3 4 2" xfId="31"/>
    <cellStyle name="Accent3 5" xfId="315"/>
    <cellStyle name="Accent3 5 2" xfId="316"/>
    <cellStyle name="Accent3 6" xfId="319"/>
    <cellStyle name="Accent3 7" xfId="320"/>
    <cellStyle name="Accent3 8" xfId="321"/>
    <cellStyle name="Accent3 9" xfId="323"/>
    <cellStyle name="Accent4" xfId="324"/>
    <cellStyle name="Accent4 - 20%" xfId="326"/>
    <cellStyle name="Accent4 - 20% 2" xfId="328"/>
    <cellStyle name="Accent4 - 20% 2 2" xfId="330"/>
    <cellStyle name="Accent4 - 20% 3" xfId="333"/>
    <cellStyle name="Accent4 - 40%" xfId="335"/>
    <cellStyle name="Accent4 - 40% 2" xfId="338"/>
    <cellStyle name="Accent4 - 40% 2 2" xfId="341"/>
    <cellStyle name="Accent4 - 40% 3" xfId="342"/>
    <cellStyle name="Accent4 - 60%" xfId="297"/>
    <cellStyle name="Accent4 - 60% 2" xfId="343"/>
    <cellStyle name="Accent4 - 60% 2 2" xfId="344"/>
    <cellStyle name="Accent4 - 60% 3" xfId="345"/>
    <cellStyle name="Accent4 2" xfId="348"/>
    <cellStyle name="Accent4 2 2" xfId="44"/>
    <cellStyle name="Accent4 3" xfId="350"/>
    <cellStyle name="Accent4 3 2" xfId="293"/>
    <cellStyle name="Accent4 4" xfId="351"/>
    <cellStyle name="Accent4 4 2" xfId="352"/>
    <cellStyle name="Accent4 5" xfId="25"/>
    <cellStyle name="Accent4 5 2" xfId="302"/>
    <cellStyle name="Accent4 6" xfId="356"/>
    <cellStyle name="Accent4 7" xfId="359"/>
    <cellStyle name="Accent4 8" xfId="361"/>
    <cellStyle name="Accent4 9" xfId="216"/>
    <cellStyle name="Accent5" xfId="362"/>
    <cellStyle name="Accent5 - 20%" xfId="219"/>
    <cellStyle name="Accent5 - 20% 2" xfId="363"/>
    <cellStyle name="Accent5 - 20% 2 2" xfId="364"/>
    <cellStyle name="Accent5 - 20% 3" xfId="366"/>
    <cellStyle name="Accent5 - 40%" xfId="367"/>
    <cellStyle name="Accent5 - 40% 2" xfId="189"/>
    <cellStyle name="Accent5 - 40% 2 2" xfId="191"/>
    <cellStyle name="Accent5 - 40% 3" xfId="257"/>
    <cellStyle name="Accent5 - 60%" xfId="369"/>
    <cellStyle name="Accent5 - 60% 2" xfId="370"/>
    <cellStyle name="Accent5 - 60% 2 2" xfId="30"/>
    <cellStyle name="Accent5 - 60% 3" xfId="92"/>
    <cellStyle name="Accent5 2" xfId="279"/>
    <cellStyle name="Accent5 2 2" xfId="284"/>
    <cellStyle name="Accent5 3" xfId="372"/>
    <cellStyle name="Accent5 3 2" xfId="375"/>
    <cellStyle name="Accent5 4" xfId="105"/>
    <cellStyle name="Accent5 4 2" xfId="378"/>
    <cellStyle name="Accent5 5" xfId="380"/>
    <cellStyle name="Accent5 5 2" xfId="382"/>
    <cellStyle name="Accent5 6" xfId="288"/>
    <cellStyle name="Accent5 7" xfId="385"/>
    <cellStyle name="Accent5 8" xfId="389"/>
    <cellStyle name="Accent5 9" xfId="3"/>
    <cellStyle name="Accent6" xfId="347"/>
    <cellStyle name="Accent6 - 20%" xfId="390"/>
    <cellStyle name="Accent6 - 20% 2" xfId="147"/>
    <cellStyle name="Accent6 - 20% 2 2" xfId="54"/>
    <cellStyle name="Accent6 - 20% 3" xfId="133"/>
    <cellStyle name="Accent6 - 40%" xfId="337"/>
    <cellStyle name="Accent6 - 40% 2" xfId="340"/>
    <cellStyle name="Accent6 - 40% 2 2" xfId="391"/>
    <cellStyle name="Accent6 - 40% 3" xfId="393"/>
    <cellStyle name="Accent6 - 60%" xfId="181"/>
    <cellStyle name="Accent6 - 60% 2" xfId="394"/>
    <cellStyle name="Accent6 - 60% 2 2" xfId="125"/>
    <cellStyle name="Accent6 - 60% 3" xfId="395"/>
    <cellStyle name="Accent6 2" xfId="43"/>
    <cellStyle name="Accent6 2 2" xfId="167"/>
    <cellStyle name="Accent6 3" xfId="29"/>
    <cellStyle name="Accent6 3 2" xfId="179"/>
    <cellStyle name="Accent6 4" xfId="17"/>
    <cellStyle name="Accent6 4 2" xfId="185"/>
    <cellStyle name="Accent6 5" xfId="46"/>
    <cellStyle name="Accent6 5 2" xfId="193"/>
    <cellStyle name="Accent6 6" xfId="61"/>
    <cellStyle name="Accent6 7" xfId="64"/>
    <cellStyle name="Accent6 8" xfId="397"/>
    <cellStyle name="Accent6 9" xfId="223"/>
    <cellStyle name="args.style" xfId="8"/>
    <cellStyle name="Category" xfId="371"/>
    <cellStyle name="Category 2" xfId="374"/>
    <cellStyle name="ColLevel_0" xfId="392"/>
    <cellStyle name="Comma [0]_!!!GO" xfId="377"/>
    <cellStyle name="comma zerodec" xfId="310"/>
    <cellStyle name="Comma_!!!GO" xfId="399"/>
    <cellStyle name="Currency [0]_!!!GO" xfId="237"/>
    <cellStyle name="Currency_!!!GO" xfId="402"/>
    <cellStyle name="Currency1" xfId="404"/>
    <cellStyle name="Date" xfId="271"/>
    <cellStyle name="Date 2" xfId="405"/>
    <cellStyle name="Date 2 2" xfId="406"/>
    <cellStyle name="Date 3" xfId="235"/>
    <cellStyle name="Dollar (zero dec)" xfId="407"/>
    <cellStyle name="Grey" xfId="411"/>
    <cellStyle name="Header1" xfId="413"/>
    <cellStyle name="Header1 2" xfId="252"/>
    <cellStyle name="Header2" xfId="209"/>
    <cellStyle name="Header2 2" xfId="211"/>
    <cellStyle name="Header2 2 2" xfId="414"/>
    <cellStyle name="Header2 3" xfId="415"/>
    <cellStyle name="Input [yellow]" xfId="417"/>
    <cellStyle name="Input [yellow] 2" xfId="419"/>
    <cellStyle name="Input [yellow] 2 2" xfId="420"/>
    <cellStyle name="Input [yellow] 2 2 2" xfId="365"/>
    <cellStyle name="Input [yellow] 2 3" xfId="421"/>
    <cellStyle name="Input [yellow] 3" xfId="422"/>
    <cellStyle name="Input [yellow] 3 2" xfId="423"/>
    <cellStyle name="Input [yellow] 4" xfId="19"/>
    <cellStyle name="Input Cells" xfId="424"/>
    <cellStyle name="Linked Cells" xfId="425"/>
    <cellStyle name="Millares [0]_96 Risk" xfId="426"/>
    <cellStyle name="Millares_96 Risk" xfId="428"/>
    <cellStyle name="Milliers [0]_!!!GO" xfId="430"/>
    <cellStyle name="Milliers_!!!GO" xfId="278"/>
    <cellStyle name="Moneda [0]_96 Risk" xfId="431"/>
    <cellStyle name="Moneda_96 Risk" xfId="317"/>
    <cellStyle name="Month" xfId="434"/>
    <cellStyle name="Month 2" xfId="435"/>
    <cellStyle name="Mon閠aire [0]_!!!GO" xfId="292"/>
    <cellStyle name="Mon閠aire_!!!GO" xfId="120"/>
    <cellStyle name="New Times Roman" xfId="349"/>
    <cellStyle name="no dec" xfId="438"/>
    <cellStyle name="no dec 2" xfId="440"/>
    <cellStyle name="no dec 2 2" xfId="442"/>
    <cellStyle name="no dec 3" xfId="445"/>
    <cellStyle name="Normal" xfId="1281"/>
    <cellStyle name="Normal - Style1" xfId="446"/>
    <cellStyle name="Normal_!!!GO" xfId="448"/>
    <cellStyle name="per.style" xfId="450"/>
    <cellStyle name="Percent [2]" xfId="98"/>
    <cellStyle name="Percent [2] 2" xfId="453"/>
    <cellStyle name="Percent_!!!GO" xfId="454"/>
    <cellStyle name="Pourcentage_pldt" xfId="456"/>
    <cellStyle name="PSChar" xfId="56"/>
    <cellStyle name="PSChar 2" xfId="457"/>
    <cellStyle name="PSDate" xfId="460"/>
    <cellStyle name="PSDate 2" xfId="462"/>
    <cellStyle name="PSDec" xfId="463"/>
    <cellStyle name="PSDec 2" xfId="466"/>
    <cellStyle name="PSHeading" xfId="467"/>
    <cellStyle name="PSHeading 2" xfId="437"/>
    <cellStyle name="PSHeading 2 2" xfId="439"/>
    <cellStyle name="PSHeading 2 2 2" xfId="441"/>
    <cellStyle name="PSHeading 2 2 3" xfId="468"/>
    <cellStyle name="PSHeading 2 3" xfId="444"/>
    <cellStyle name="PSHeading 2 4" xfId="469"/>
    <cellStyle name="PSHeading 3" xfId="470"/>
    <cellStyle name="PSHeading 3 2" xfId="227"/>
    <cellStyle name="PSHeading 3 3" xfId="459"/>
    <cellStyle name="PSHeading 4" xfId="49"/>
    <cellStyle name="PSHeading 5" xfId="353"/>
    <cellStyle name="PSInt" xfId="449"/>
    <cellStyle name="PSInt 2" xfId="471"/>
    <cellStyle name="PSSpacer" xfId="346"/>
    <cellStyle name="PSSpacer 2" xfId="472"/>
    <cellStyle name="RowLevel_0" xfId="205"/>
    <cellStyle name="sstot" xfId="241"/>
    <cellStyle name="sstot 2" xfId="473"/>
    <cellStyle name="Standard_AREAS" xfId="474"/>
    <cellStyle name="t" xfId="261"/>
    <cellStyle name="t 2" xfId="475"/>
    <cellStyle name="t_HVAC Equipment (3)" xfId="452"/>
    <cellStyle name="t_HVAC Equipment (3) 2" xfId="477"/>
    <cellStyle name="百分比" xfId="23" builtinId="5"/>
    <cellStyle name="百分比 10" xfId="436"/>
    <cellStyle name="百分比 2" xfId="322"/>
    <cellStyle name="百分比 2 10" xfId="202"/>
    <cellStyle name="百分比 2 10 2" xfId="76"/>
    <cellStyle name="百分比 2 11" xfId="478"/>
    <cellStyle name="百分比 2 11 2" xfId="481"/>
    <cellStyle name="百分比 2 12" xfId="483"/>
    <cellStyle name="百分比 2 2" xfId="485"/>
    <cellStyle name="百分比 2 2 2" xfId="325"/>
    <cellStyle name="百分比 2 2 2 2" xfId="327"/>
    <cellStyle name="百分比 2 2 2 2 2" xfId="329"/>
    <cellStyle name="百分比 2 2 2 3" xfId="332"/>
    <cellStyle name="百分比 2 2 3" xfId="486"/>
    <cellStyle name="百分比 2 2 3 2" xfId="487"/>
    <cellStyle name="百分比 2 2 4" xfId="73"/>
    <cellStyle name="百分比 2 2 4 2" xfId="78"/>
    <cellStyle name="百分比 2 2 5" xfId="75"/>
    <cellStyle name="百分比 2 3" xfId="488"/>
    <cellStyle name="百分比 2 3 2" xfId="489"/>
    <cellStyle name="百分比 2 3 2 2" xfId="490"/>
    <cellStyle name="百分比 2 3 2 2 2" xfId="387"/>
    <cellStyle name="百分比 2 3 2 3" xfId="491"/>
    <cellStyle name="百分比 2 3 3" xfId="492"/>
    <cellStyle name="百分比 2 3 3 2" xfId="493"/>
    <cellStyle name="百分比 2 3 4" xfId="86"/>
    <cellStyle name="百分比 2 3 4 2" xfId="173"/>
    <cellStyle name="百分比 2 3 5" xfId="480"/>
    <cellStyle name="百分比 2 4" xfId="494"/>
    <cellStyle name="百分比 2 4 2" xfId="334"/>
    <cellStyle name="百分比 2 4 2 2" xfId="336"/>
    <cellStyle name="百分比 2 4 3" xfId="398"/>
    <cellStyle name="百分比 2 4 3 2" xfId="495"/>
    <cellStyle name="百分比 2 4 4" xfId="496"/>
    <cellStyle name="百分比 2 5" xfId="497"/>
    <cellStyle name="百分比 2 5 2" xfId="447"/>
    <cellStyle name="百分比 2 6" xfId="499"/>
    <cellStyle name="百分比 2 6 2" xfId="300"/>
    <cellStyle name="百分比 2 7" xfId="502"/>
    <cellStyle name="百分比 2 7 2" xfId="99"/>
    <cellStyle name="百分比 2 8" xfId="504"/>
    <cellStyle name="百分比 2 8 2" xfId="6"/>
    <cellStyle name="百分比 2 9" xfId="157"/>
    <cellStyle name="百分比 2 9 2" xfId="161"/>
    <cellStyle name="百分比 2 9 2 2" xfId="267"/>
    <cellStyle name="百分比 2 9 3" xfId="270"/>
    <cellStyle name="百分比 3" xfId="505"/>
    <cellStyle name="百分比 3 2" xfId="506"/>
    <cellStyle name="百分比 3 2 2" xfId="507"/>
    <cellStyle name="百分比 3 3" xfId="508"/>
    <cellStyle name="百分比 3 3 2" xfId="443"/>
    <cellStyle name="百分比 3 4" xfId="510"/>
    <cellStyle name="百分比 4" xfId="38"/>
    <cellStyle name="百分比 4 2" xfId="513"/>
    <cellStyle name="百分比 4 2 2" xfId="357"/>
    <cellStyle name="百分比 4 3" xfId="283"/>
    <cellStyle name="百分比 5" xfId="39"/>
    <cellStyle name="百分比 5 2" xfId="410"/>
    <cellStyle name="百分比 6" xfId="45"/>
    <cellStyle name="百分比 6 2" xfId="515"/>
    <cellStyle name="百分比 7" xfId="32"/>
    <cellStyle name="百分比 7 2" xfId="482"/>
    <cellStyle name="百分比 8" xfId="455"/>
    <cellStyle name="百分比 8 2" xfId="516"/>
    <cellStyle name="百分比 9" xfId="517"/>
    <cellStyle name="百分比 9 2" xfId="518"/>
    <cellStyle name="捠壿 [0.00]_Region Orders (2)" xfId="298"/>
    <cellStyle name="捠壿_Region Orders (2)" xfId="519"/>
    <cellStyle name="编号" xfId="306"/>
    <cellStyle name="编号 2" xfId="509"/>
    <cellStyle name="编号 2 2" xfId="458"/>
    <cellStyle name="编号 2 2 2" xfId="461"/>
    <cellStyle name="编号 2 3" xfId="520"/>
    <cellStyle name="编号 3" xfId="521"/>
    <cellStyle name="编号 3 2" xfId="53"/>
    <cellStyle name="编号 4" xfId="464"/>
    <cellStyle name="标题 1 2" xfId="511"/>
    <cellStyle name="标题 1 2 2" xfId="354"/>
    <cellStyle name="标题 1 2 2 2" xfId="433"/>
    <cellStyle name="标题 1 2 3" xfId="358"/>
    <cellStyle name="标题 1 2 4" xfId="360"/>
    <cellStyle name="标题 1 3" xfId="281"/>
    <cellStyle name="标题 1 3 2" xfId="286"/>
    <cellStyle name="标题 1 3 2 2" xfId="522"/>
    <cellStyle name="标题 1 3 3" xfId="383"/>
    <cellStyle name="标题 1 3 4" xfId="386"/>
    <cellStyle name="标题 1 4" xfId="290"/>
    <cellStyle name="标题 1 4 2" xfId="60"/>
    <cellStyle name="标题 1 4 2 2" xfId="199"/>
    <cellStyle name="标题 1 4 3" xfId="63"/>
    <cellStyle name="标题 1 4 4" xfId="396"/>
    <cellStyle name="标题 1 5" xfId="230"/>
    <cellStyle name="标题 1 5 2" xfId="36"/>
    <cellStyle name="标题 1 5 3" xfId="523"/>
    <cellStyle name="标题 1 6" xfId="232"/>
    <cellStyle name="标题 1 7" xfId="525"/>
    <cellStyle name="标题 10" xfId="484"/>
    <cellStyle name="标题 2 2" xfId="408"/>
    <cellStyle name="标题 2 2 2" xfId="500"/>
    <cellStyle name="标题 2 2 2 2" xfId="97"/>
    <cellStyle name="标题 2 2 3" xfId="503"/>
    <cellStyle name="标题 2 2 4" xfId="155"/>
    <cellStyle name="标题 2 3" xfId="373"/>
    <cellStyle name="标题 2 3 2" xfId="526"/>
    <cellStyle name="标题 2 3 2 2" xfId="527"/>
    <cellStyle name="标题 2 3 3" xfId="368"/>
    <cellStyle name="标题 2 3 4" xfId="403"/>
    <cellStyle name="标题 2 4" xfId="528"/>
    <cellStyle name="标题 2 4 2" xfId="524"/>
    <cellStyle name="标题 2 4 2 2" xfId="529"/>
    <cellStyle name="标题 2 4 3" xfId="532"/>
    <cellStyle name="标题 2 4 4" xfId="533"/>
    <cellStyle name="标题 2 5" xfId="534"/>
    <cellStyle name="标题 2 5 2" xfId="536"/>
    <cellStyle name="标题 2 5 3" xfId="537"/>
    <cellStyle name="标题 2 6" xfId="538"/>
    <cellStyle name="标题 2 7" xfId="535"/>
    <cellStyle name="标题 3 2" xfId="514"/>
    <cellStyle name="标题 3 2 2" xfId="540"/>
    <cellStyle name="标题 3 2 2 2" xfId="531"/>
    <cellStyle name="标题 3 2 3" xfId="542"/>
    <cellStyle name="标题 3 2 4" xfId="171"/>
    <cellStyle name="标题 3 3" xfId="376"/>
    <cellStyle name="标题 3 3 2" xfId="401"/>
    <cellStyle name="标题 3 3 2 2" xfId="543"/>
    <cellStyle name="标题 3 3 3" xfId="544"/>
    <cellStyle name="标题 3 3 4" xfId="545"/>
    <cellStyle name="标题 3 4" xfId="546"/>
    <cellStyle name="标题 3 4 2" xfId="547"/>
    <cellStyle name="标题 3 4 2 2" xfId="548"/>
    <cellStyle name="标题 3 4 3" xfId="549"/>
    <cellStyle name="标题 3 4 4" xfId="550"/>
    <cellStyle name="标题 3 5" xfId="551"/>
    <cellStyle name="标题 3 5 2" xfId="552"/>
    <cellStyle name="标题 3 5 3" xfId="553"/>
    <cellStyle name="标题 3 6" xfId="554"/>
    <cellStyle name="标题 3 7" xfId="556"/>
    <cellStyle name="标题 4 2" xfId="558"/>
    <cellStyle name="标题 4 2 2" xfId="560"/>
    <cellStyle name="标题 4 2 2 2" xfId="562"/>
    <cellStyle name="标题 4 2 3" xfId="564"/>
    <cellStyle name="标题 4 2 4" xfId="565"/>
    <cellStyle name="标题 4 3" xfId="567"/>
    <cellStyle name="标题 4 3 2" xfId="569"/>
    <cellStyle name="标题 4 3 2 2" xfId="570"/>
    <cellStyle name="标题 4 3 3" xfId="571"/>
    <cellStyle name="标题 4 3 4" xfId="572"/>
    <cellStyle name="标题 4 4" xfId="574"/>
    <cellStyle name="标题 4 4 2" xfId="576"/>
    <cellStyle name="标题 4 4 2 2" xfId="577"/>
    <cellStyle name="标题 4 4 3" xfId="578"/>
    <cellStyle name="标题 4 4 4" xfId="579"/>
    <cellStyle name="标题 4 5" xfId="581"/>
    <cellStyle name="标题 4 5 2" xfId="583"/>
    <cellStyle name="标题 4 5 3" xfId="584"/>
    <cellStyle name="标题 4 6" xfId="586"/>
    <cellStyle name="标题 4 7" xfId="588"/>
    <cellStyle name="标题 5" xfId="589"/>
    <cellStyle name="标题 5 2" xfId="590"/>
    <cellStyle name="标题 5 2 2" xfId="591"/>
    <cellStyle name="标题 5 3" xfId="592"/>
    <cellStyle name="标题 5 4" xfId="593"/>
    <cellStyle name="标题 6" xfId="594"/>
    <cellStyle name="标题 6 2" xfId="595"/>
    <cellStyle name="标题 6 2 2" xfId="222"/>
    <cellStyle name="标题 6 3" xfId="596"/>
    <cellStyle name="标题 6 4" xfId="597"/>
    <cellStyle name="标题 7" xfId="598"/>
    <cellStyle name="标题 7 2" xfId="599"/>
    <cellStyle name="标题 7 2 2" xfId="600"/>
    <cellStyle name="标题 7 3" xfId="601"/>
    <cellStyle name="标题 7 4" xfId="602"/>
    <cellStyle name="标题 8" xfId="603"/>
    <cellStyle name="标题 8 2" xfId="605"/>
    <cellStyle name="标题 8 3" xfId="608"/>
    <cellStyle name="标题 9" xfId="609"/>
    <cellStyle name="标题1" xfId="610"/>
    <cellStyle name="标题1 2" xfId="611"/>
    <cellStyle name="标题1 2 2" xfId="612"/>
    <cellStyle name="标题1 2 2 2" xfId="613"/>
    <cellStyle name="标题1 2 3" xfId="615"/>
    <cellStyle name="标题1 3" xfId="616"/>
    <cellStyle name="标题1 3 2" xfId="617"/>
    <cellStyle name="标题1 4" xfId="618"/>
    <cellStyle name="表标题" xfId="619"/>
    <cellStyle name="表标题 2" xfId="620"/>
    <cellStyle name="部门" xfId="621"/>
    <cellStyle name="部门 2" xfId="622"/>
    <cellStyle name="部门 2 2" xfId="623"/>
    <cellStyle name="部门 2 2 2" xfId="624"/>
    <cellStyle name="部门 2 3" xfId="625"/>
    <cellStyle name="部门 3" xfId="626"/>
    <cellStyle name="部门 3 2" xfId="627"/>
    <cellStyle name="部门 4" xfId="4"/>
    <cellStyle name="差 2" xfId="629"/>
    <cellStyle name="差 2 2" xfId="631"/>
    <cellStyle name="差 2 2 2" xfId="632"/>
    <cellStyle name="差 2 3" xfId="634"/>
    <cellStyle name="差 2 4" xfId="635"/>
    <cellStyle name="差 3" xfId="637"/>
    <cellStyle name="差 3 2" xfId="638"/>
    <cellStyle name="差 3 2 2" xfId="639"/>
    <cellStyle name="差 3 3" xfId="640"/>
    <cellStyle name="差 3 4" xfId="641"/>
    <cellStyle name="差 4" xfId="643"/>
    <cellStyle name="差 4 2" xfId="644"/>
    <cellStyle name="差 4 2 2" xfId="645"/>
    <cellStyle name="差 4 3" xfId="646"/>
    <cellStyle name="差 4 4" xfId="647"/>
    <cellStyle name="差 5" xfId="648"/>
    <cellStyle name="差 5 2" xfId="614"/>
    <cellStyle name="差 5 3" xfId="649"/>
    <cellStyle name="差 6" xfId="651"/>
    <cellStyle name="差 7" xfId="40"/>
    <cellStyle name="差 8" xfId="652"/>
    <cellStyle name="差_0502通海县" xfId="653"/>
    <cellStyle name="差_0502通海县 2" xfId="654"/>
    <cellStyle name="差_0502通海县 2 2" xfId="650"/>
    <cellStyle name="差_0502通海县 3" xfId="655"/>
    <cellStyle name="差_0605石屏" xfId="656"/>
    <cellStyle name="差_0605石屏 2" xfId="657"/>
    <cellStyle name="差_0605石屏 2 2" xfId="658"/>
    <cellStyle name="差_0605石屏 3" xfId="659"/>
    <cellStyle name="差_0605石屏县" xfId="660"/>
    <cellStyle name="差_0605石屏县 2" xfId="661"/>
    <cellStyle name="差_0605石屏县 2 2" xfId="662"/>
    <cellStyle name="差_0605石屏县 3" xfId="663"/>
    <cellStyle name="差_1110洱源" xfId="664"/>
    <cellStyle name="差_1110洱源 2" xfId="247"/>
    <cellStyle name="差_1110洱源 2 2" xfId="665"/>
    <cellStyle name="差_1110洱源 3" xfId="249"/>
    <cellStyle name="差_11大理" xfId="666"/>
    <cellStyle name="差_11大理 2" xfId="667"/>
    <cellStyle name="差_11大理 2 2" xfId="668"/>
    <cellStyle name="差_11大理 3" xfId="669"/>
    <cellStyle name="差_2007年地州资金往来对账表" xfId="670"/>
    <cellStyle name="差_2007年地州资金往来对账表 2" xfId="671"/>
    <cellStyle name="差_2007年地州资金往来对账表 2 2" xfId="672"/>
    <cellStyle name="差_2007年地州资金往来对账表 3" xfId="673"/>
    <cellStyle name="差_2008年地州对账表(国库资金）" xfId="675"/>
    <cellStyle name="差_2008年地州对账表(国库资金） 2" xfId="676"/>
    <cellStyle name="差_2008年地州对账表(国库资金） 2 2" xfId="678"/>
    <cellStyle name="差_2008年地州对账表(国库资金） 3" xfId="679"/>
    <cellStyle name="差_Book1" xfId="680"/>
    <cellStyle name="差_Book1 2" xfId="24"/>
    <cellStyle name="差_M01-1" xfId="681"/>
    <cellStyle name="差_M01-1 2" xfId="683"/>
    <cellStyle name="差_M01-1 2 2" xfId="684"/>
    <cellStyle name="差_M01-1 3" xfId="685"/>
    <cellStyle name="常规" xfId="0" builtinId="0"/>
    <cellStyle name="常规 10" xfId="465"/>
    <cellStyle name="常规 10 2" xfId="686"/>
    <cellStyle name="常规 10 2 2" xfId="687"/>
    <cellStyle name="常规 10 2 2 2" xfId="688"/>
    <cellStyle name="常规 10 2 3" xfId="690"/>
    <cellStyle name="常规 10 2_报预算局：2016年云南省及省本级1-7月社保基金预算执行情况表（0823）" xfId="691"/>
    <cellStyle name="常规 10 3" xfId="692"/>
    <cellStyle name="常规 10 41" xfId="693"/>
    <cellStyle name="常规 10 41 2" xfId="694"/>
    <cellStyle name="常规 11" xfId="695"/>
    <cellStyle name="常规 11 2" xfId="696"/>
    <cellStyle name="常规 11 2 2" xfId="697"/>
    <cellStyle name="常规 11 3" xfId="698"/>
    <cellStyle name="常规 11 3 2" xfId="699"/>
    <cellStyle name="常规 11 4" xfId="701"/>
    <cellStyle name="常规 12" xfId="703"/>
    <cellStyle name="常规 12 2" xfId="705"/>
    <cellStyle name="常规 13" xfId="707"/>
    <cellStyle name="常规 13 2" xfId="708"/>
    <cellStyle name="常规 14" xfId="710"/>
    <cellStyle name="常规 14 2" xfId="711"/>
    <cellStyle name="常规 15" xfId="197"/>
    <cellStyle name="常规 15 2" xfId="498"/>
    <cellStyle name="常规 15 2 2" xfId="299"/>
    <cellStyle name="常规 15 3" xfId="501"/>
    <cellStyle name="常规 16" xfId="714"/>
    <cellStyle name="常规 16 2" xfId="715"/>
    <cellStyle name="常规 17" xfId="718"/>
    <cellStyle name="常规 17 2" xfId="720"/>
    <cellStyle name="常规 17 2 2" xfId="721"/>
    <cellStyle name="常规 17 3" xfId="722"/>
    <cellStyle name="常规 18" xfId="725"/>
    <cellStyle name="常规 18 2" xfId="727"/>
    <cellStyle name="常规 18 2 2" xfId="729"/>
    <cellStyle name="常规 18 3" xfId="730"/>
    <cellStyle name="常规 19" xfId="733"/>
    <cellStyle name="常规 19 10" xfId="734"/>
    <cellStyle name="常规 19 2" xfId="735"/>
    <cellStyle name="常规 19 2 2" xfId="736"/>
    <cellStyle name="常规 19 3" xfId="737"/>
    <cellStyle name="常规 2" xfId="738"/>
    <cellStyle name="常规 2 10" xfId="740"/>
    <cellStyle name="常规 2 10 2" xfId="742"/>
    <cellStyle name="常规 2 11" xfId="743"/>
    <cellStyle name="常规 2 11 2" xfId="744"/>
    <cellStyle name="常规 2 12" xfId="745"/>
    <cellStyle name="常规 2 12 2" xfId="65"/>
    <cellStyle name="常规 2 13" xfId="746"/>
    <cellStyle name="常规 2 13 2" xfId="747"/>
    <cellStyle name="常规 2 14" xfId="748"/>
    <cellStyle name="常规 2 14 2" xfId="749"/>
    <cellStyle name="常规 2 15" xfId="750"/>
    <cellStyle name="常规 2 16" xfId="751"/>
    <cellStyle name="常规 2 2" xfId="752"/>
    <cellStyle name="常规 2 2 11" xfId="269"/>
    <cellStyle name="常规 2 2 11 2" xfId="753"/>
    <cellStyle name="常规 2 2 2" xfId="754"/>
    <cellStyle name="常规 2 2 2 2" xfId="427"/>
    <cellStyle name="常规 2 2 2 2 2" xfId="755"/>
    <cellStyle name="常规 2 2 2 2 2 2" xfId="756"/>
    <cellStyle name="常规 2 2 2 2 3" xfId="757"/>
    <cellStyle name="常规 2 2 2 3" xfId="758"/>
    <cellStyle name="常规 2 2 2 3 2" xfId="759"/>
    <cellStyle name="常规 2 2 2 4" xfId="52"/>
    <cellStyle name="常规 2 2 2 4 2" xfId="761"/>
    <cellStyle name="常规 2 2 2 5" xfId="48"/>
    <cellStyle name="常规 2 2 3" xfId="762"/>
    <cellStyle name="常规 2 2 3 2" xfId="242"/>
    <cellStyle name="常规 2 2 3 2 2" xfId="763"/>
    <cellStyle name="常规 2 2 3 3" xfId="244"/>
    <cellStyle name="常规 2 2 3 3 2" xfId="764"/>
    <cellStyle name="常规 2 2 3 4" xfId="246"/>
    <cellStyle name="常规 2 2 4" xfId="765"/>
    <cellStyle name="常规 2 2 4 2" xfId="272"/>
    <cellStyle name="常规 2 2 5" xfId="766"/>
    <cellStyle name="常规 2 2 5 2" xfId="318"/>
    <cellStyle name="常规 2 2 6" xfId="512"/>
    <cellStyle name="常规 2 2 6 2" xfId="355"/>
    <cellStyle name="常规 2 2 7" xfId="282"/>
    <cellStyle name="常规 2 3" xfId="767"/>
    <cellStyle name="常规 2 3 2" xfId="768"/>
    <cellStyle name="常规 2 3 2 2" xfId="769"/>
    <cellStyle name="常规 2 3 2 2 2" xfId="770"/>
    <cellStyle name="常规 2 3 2 2 2 2" xfId="771"/>
    <cellStyle name="常规 2 3 2 2 3" xfId="772"/>
    <cellStyle name="常规 2 3 2 3" xfId="773"/>
    <cellStyle name="常规 2 3 2 3 2" xfId="774"/>
    <cellStyle name="常规 2 3 2 4" xfId="775"/>
    <cellStyle name="常规 2 3 2 4 2" xfId="776"/>
    <cellStyle name="常规 2 3 2 5" xfId="777"/>
    <cellStyle name="常规 2 3 3" xfId="778"/>
    <cellStyle name="常规 2 3 3 2" xfId="779"/>
    <cellStyle name="常规 2 3 3 2 2" xfId="780"/>
    <cellStyle name="常规 2 3 3 3" xfId="781"/>
    <cellStyle name="常规 2 3 3 3 2" xfId="782"/>
    <cellStyle name="常规 2 3 3 4" xfId="783"/>
    <cellStyle name="常规 2 3 4" xfId="451"/>
    <cellStyle name="常规 2 3 4 2" xfId="476"/>
    <cellStyle name="常规 2 3 5" xfId="784"/>
    <cellStyle name="常规 2 3 5 2" xfId="785"/>
    <cellStyle name="常规 2 3 6" xfId="409"/>
    <cellStyle name="常规 2 4" xfId="786"/>
    <cellStyle name="常规 2 4 2" xfId="787"/>
    <cellStyle name="常规 2 4 2 2" xfId="788"/>
    <cellStyle name="常规 2 4 2 2 2" xfId="789"/>
    <cellStyle name="常规 2 4 2 3" xfId="791"/>
    <cellStyle name="常规 2 4 2 3 2" xfId="792"/>
    <cellStyle name="常规 2 4 2 4" xfId="793"/>
    <cellStyle name="常规 2 4 3" xfId="794"/>
    <cellStyle name="常规 2 4 3 2" xfId="795"/>
    <cellStyle name="常规 2 4 4" xfId="796"/>
    <cellStyle name="常规 2 4 4 2" xfId="797"/>
    <cellStyle name="常规 2 4 5" xfId="798"/>
    <cellStyle name="常规 2 5" xfId="799"/>
    <cellStyle name="常规 2 5 2" xfId="800"/>
    <cellStyle name="常规 2 5 2 2" xfId="802"/>
    <cellStyle name="常规 2 5 2 2 2" xfId="803"/>
    <cellStyle name="常规 2 5 2 3" xfId="806"/>
    <cellStyle name="常规 2 5 3" xfId="807"/>
    <cellStyle name="常规 2 5 3 2" xfId="808"/>
    <cellStyle name="常规 2 5 4" xfId="809"/>
    <cellStyle name="常规 2 5 4 2" xfId="810"/>
    <cellStyle name="常规 2 5 5" xfId="811"/>
    <cellStyle name="常规 2 6" xfId="812"/>
    <cellStyle name="常规 2 6 2" xfId="813"/>
    <cellStyle name="常规 2 6 2 2" xfId="814"/>
    <cellStyle name="常规 2 6 2 2 2" xfId="815"/>
    <cellStyle name="常规 2 6 3" xfId="816"/>
    <cellStyle name="常规 2 6 3 2" xfId="817"/>
    <cellStyle name="常规 2 6 4" xfId="818"/>
    <cellStyle name="常规 2 6 4 2" xfId="819"/>
    <cellStyle name="常规 2 7" xfId="604"/>
    <cellStyle name="常规 2 7 2" xfId="81"/>
    <cellStyle name="常规 2 7 3" xfId="820"/>
    <cellStyle name="常规 2 7 3 2" xfId="821"/>
    <cellStyle name="常规 2 8" xfId="607"/>
    <cellStyle name="常规 2 8 2" xfId="823"/>
    <cellStyle name="常规 2 9" xfId="825"/>
    <cellStyle name="常规 2 9 2" xfId="827"/>
    <cellStyle name="常规 2 9 2 2" xfId="829"/>
    <cellStyle name="常规 2 9 3" xfId="831"/>
    <cellStyle name="常规 2 9 3 2" xfId="832"/>
    <cellStyle name="常规 2 9 4" xfId="835"/>
    <cellStyle name="常规 20" xfId="196"/>
    <cellStyle name="常规 21" xfId="713"/>
    <cellStyle name="常规 22" xfId="717"/>
    <cellStyle name="常规 23" xfId="724"/>
    <cellStyle name="常规 24" xfId="732"/>
    <cellStyle name="常规 25" xfId="837"/>
    <cellStyle name="常规 25 2" xfId="838"/>
    <cellStyle name="常规 26" xfId="839"/>
    <cellStyle name="常规 26 2" xfId="15"/>
    <cellStyle name="常规 27" xfId="840"/>
    <cellStyle name="常规 28" xfId="674"/>
    <cellStyle name="常规 29" xfId="841"/>
    <cellStyle name="常规 3" xfId="843"/>
    <cellStyle name="常规 3 2" xfId="845"/>
    <cellStyle name="常规 3 2 2" xfId="846"/>
    <cellStyle name="常规 3 2 2 2" xfId="847"/>
    <cellStyle name="常规 3 2 3" xfId="83"/>
    <cellStyle name="常规 3 2 3 2" xfId="10"/>
    <cellStyle name="常规 3 2 4" xfId="848"/>
    <cellStyle name="常规 3 2 4 2" xfId="849"/>
    <cellStyle name="常规 3 2 5" xfId="117"/>
    <cellStyle name="常规 3 3" xfId="850"/>
    <cellStyle name="常规 3 3 2" xfId="851"/>
    <cellStyle name="常规 3 3 2 2" xfId="852"/>
    <cellStyle name="常规 3 3 2 2 2" xfId="853"/>
    <cellStyle name="常规 3 3 2 3" xfId="854"/>
    <cellStyle name="常规 3 3 3" xfId="855"/>
    <cellStyle name="常规 3 3 3 2" xfId="856"/>
    <cellStyle name="常规 3 3 4" xfId="857"/>
    <cellStyle name="常规 3 3 4 2" xfId="858"/>
    <cellStyle name="常规 3 3 5" xfId="121"/>
    <cellStyle name="常规 3 3 5 2" xfId="123"/>
    <cellStyle name="常规 3 3 6" xfId="126"/>
    <cellStyle name="常规 3 4" xfId="859"/>
    <cellStyle name="常规 3 4 2" xfId="860"/>
    <cellStyle name="常规 3 4 2 2" xfId="861"/>
    <cellStyle name="常规 3 4 3" xfId="13"/>
    <cellStyle name="常规 3 5" xfId="862"/>
    <cellStyle name="常规 3 5 2" xfId="863"/>
    <cellStyle name="常规 3 6" xfId="864"/>
    <cellStyle name="常规 3 6 2" xfId="865"/>
    <cellStyle name="常规 3 7" xfId="866"/>
    <cellStyle name="常规 3 8" xfId="867"/>
    <cellStyle name="常规 3_Book1" xfId="868"/>
    <cellStyle name="常规 30" xfId="836"/>
    <cellStyle name="常规 31" xfId="1282"/>
    <cellStyle name="常规 32" xfId="1283"/>
    <cellStyle name="常规 33" xfId="1284"/>
    <cellStyle name="常规 34" xfId="1285"/>
    <cellStyle name="常规 4" xfId="870"/>
    <cellStyle name="常规 4 2" xfId="871"/>
    <cellStyle name="常规 4 2 2" xfId="873"/>
    <cellStyle name="常规 4 2 2 2" xfId="875"/>
    <cellStyle name="常规 4 2 2 2 2" xfId="877"/>
    <cellStyle name="常规 4 2 2 3" xfId="34"/>
    <cellStyle name="常规 4 2 3" xfId="879"/>
    <cellStyle name="常规 4 2 3 2" xfId="881"/>
    <cellStyle name="常规 4 2 4" xfId="883"/>
    <cellStyle name="常规 4 2 4 2" xfId="888"/>
    <cellStyle name="常规 4 2 5" xfId="890"/>
    <cellStyle name="常规 4 3" xfId="891"/>
    <cellStyle name="常规 4 3 2" xfId="893"/>
    <cellStyle name="常规 4 3 2 2" xfId="895"/>
    <cellStyle name="常规 4 3 2 2 2" xfId="896"/>
    <cellStyle name="常规 4 3 2 3" xfId="897"/>
    <cellStyle name="常规 4 3 3" xfId="899"/>
    <cellStyle name="常规 4 3 3 2" xfId="900"/>
    <cellStyle name="常规 4 3 4" xfId="901"/>
    <cellStyle name="常规 4 3 4 2" xfId="902"/>
    <cellStyle name="常规 4 3 5" xfId="903"/>
    <cellStyle name="常规 4 4" xfId="872"/>
    <cellStyle name="常规 4 5" xfId="878"/>
    <cellStyle name="常规 4 6" xfId="882"/>
    <cellStyle name="常规 4 6 2" xfId="887"/>
    <cellStyle name="常规 4 7" xfId="889"/>
    <cellStyle name="常规 428" xfId="906"/>
    <cellStyle name="常规 429" xfId="909"/>
    <cellStyle name="常规 430" xfId="910"/>
    <cellStyle name="常规 431" xfId="911"/>
    <cellStyle name="常规 432" xfId="913"/>
    <cellStyle name="常规 433" xfId="905"/>
    <cellStyle name="常规 434" xfId="908"/>
    <cellStyle name="常规 435" xfId="916"/>
    <cellStyle name="常规 436" xfId="919"/>
    <cellStyle name="常规 439" xfId="886"/>
    <cellStyle name="常规 440" xfId="915"/>
    <cellStyle name="常规 441" xfId="918"/>
    <cellStyle name="常规 442" xfId="922"/>
    <cellStyle name="常规 443" xfId="924"/>
    <cellStyle name="常规 444" xfId="885"/>
    <cellStyle name="常规 448" xfId="925"/>
    <cellStyle name="常规 449" xfId="926"/>
    <cellStyle name="常规 450" xfId="927"/>
    <cellStyle name="常规 451" xfId="928"/>
    <cellStyle name="常规 452" xfId="929"/>
    <cellStyle name="常规 5" xfId="178"/>
    <cellStyle name="常规 5 2" xfId="930"/>
    <cellStyle name="常规 5 2 2" xfId="931"/>
    <cellStyle name="常规 5 2 2 2" xfId="932"/>
    <cellStyle name="常规 5 2 3" xfId="933"/>
    <cellStyle name="常规 5 2 3 2" xfId="934"/>
    <cellStyle name="常规 5 2 4" xfId="935"/>
    <cellStyle name="常规 5 3" xfId="936"/>
    <cellStyle name="常规 5 3 2" xfId="937"/>
    <cellStyle name="常规 5 4" xfId="892"/>
    <cellStyle name="常规 5 4 2" xfId="894"/>
    <cellStyle name="常规 5 42" xfId="726"/>
    <cellStyle name="常规 5 42 2" xfId="728"/>
    <cellStyle name="常规 5 5" xfId="898"/>
    <cellStyle name="常规 6" xfId="938"/>
    <cellStyle name="常规 6 2" xfId="939"/>
    <cellStyle name="常规 6 2 2" xfId="940"/>
    <cellStyle name="常规 6 3" xfId="941"/>
    <cellStyle name="常规 6 3 2" xfId="942"/>
    <cellStyle name="常规 6 3 2 2" xfId="943"/>
    <cellStyle name="常规 6 3 3" xfId="944"/>
    <cellStyle name="常规 6 4" xfId="874"/>
    <cellStyle name="常规 6 4 2" xfId="876"/>
    <cellStyle name="常规 6 5" xfId="33"/>
    <cellStyle name="常规 7" xfId="945"/>
    <cellStyle name="常规 7 2" xfId="946"/>
    <cellStyle name="常规 7 2 2" xfId="947"/>
    <cellStyle name="常规 7 3" xfId="948"/>
    <cellStyle name="常规 7 3 2" xfId="949"/>
    <cellStyle name="常规 7 4" xfId="880"/>
    <cellStyle name="常规 8" xfId="950"/>
    <cellStyle name="常规 8 2" xfId="921"/>
    <cellStyle name="常规 8 3" xfId="923"/>
    <cellStyle name="常规 8 4" xfId="884"/>
    <cellStyle name="常规 9" xfId="951"/>
    <cellStyle name="常规 9 2" xfId="138"/>
    <cellStyle name="常规 9 2 2" xfId="953"/>
    <cellStyle name="常规 9 2 2 2" xfId="954"/>
    <cellStyle name="常规 9 2 3" xfId="956"/>
    <cellStyle name="常规 9 3" xfId="957"/>
    <cellStyle name="常规 9 3 2" xfId="958"/>
    <cellStyle name="常规 9 4" xfId="959"/>
    <cellStyle name="常规 9 5" xfId="960"/>
    <cellStyle name="常规 94" xfId="961"/>
    <cellStyle name="常规 95" xfId="962"/>
    <cellStyle name="常规_2007年云南省向人大报送政府收支预算表格式编制过程表" xfId="963"/>
    <cellStyle name="常规_2007年云南省向人大报送政府收支预算表格式编制过程表 2" xfId="964"/>
    <cellStyle name="常规_2007年云南省向人大报送政府收支预算表格式编制过程表 2 2" xfId="966"/>
    <cellStyle name="常规_2007年云南省向人大报送政府收支预算表格式编制过程表 2 2 2" xfId="968"/>
    <cellStyle name="常规_exceltmp1" xfId="971"/>
    <cellStyle name="常规_exceltmp1 2" xfId="973"/>
    <cellStyle name="超级链接" xfId="101"/>
    <cellStyle name="超级链接 2" xfId="89"/>
    <cellStyle name="超级链接 2 2" xfId="974"/>
    <cellStyle name="超级链接 3" xfId="975"/>
    <cellStyle name="超链接 2" xfId="976"/>
    <cellStyle name="超链接 2 2" xfId="977"/>
    <cellStyle name="超链接 2 2 2" xfId="978"/>
    <cellStyle name="超链接 3" xfId="979"/>
    <cellStyle name="超链接 3 2" xfId="980"/>
    <cellStyle name="超链接 4" xfId="981"/>
    <cellStyle name="超链接 4 2" xfId="982"/>
    <cellStyle name="分级显示行_1_Book1" xfId="983"/>
    <cellStyle name="分级显示列_1_Book1" xfId="400"/>
    <cellStyle name="好 2" xfId="984"/>
    <cellStyle name="好 2 2" xfId="985"/>
    <cellStyle name="好 2 2 2" xfId="986"/>
    <cellStyle name="好 2 3" xfId="149"/>
    <cellStyle name="好 2 4" xfId="153"/>
    <cellStyle name="好 3" xfId="987"/>
    <cellStyle name="好 3 2" xfId="988"/>
    <cellStyle name="好 3 2 2" xfId="7"/>
    <cellStyle name="好 3 3" xfId="158"/>
    <cellStyle name="好 3 4" xfId="164"/>
    <cellStyle name="好 4" xfId="989"/>
    <cellStyle name="好 4 2" xfId="702"/>
    <cellStyle name="好 4 2 2" xfId="704"/>
    <cellStyle name="好 4 3" xfId="706"/>
    <cellStyle name="好 4 4" xfId="709"/>
    <cellStyle name="好 5" xfId="539"/>
    <cellStyle name="好 5 2" xfId="530"/>
    <cellStyle name="好 5 3" xfId="990"/>
    <cellStyle name="好 6" xfId="541"/>
    <cellStyle name="好 7" xfId="170"/>
    <cellStyle name="好 8" xfId="991"/>
    <cellStyle name="好_0502通海县" xfId="992"/>
    <cellStyle name="好_0502通海县 2" xfId="993"/>
    <cellStyle name="好_0502通海县 2 2" xfId="994"/>
    <cellStyle name="好_0502通海县 3" xfId="995"/>
    <cellStyle name="好_0605石屏" xfId="996"/>
    <cellStyle name="好_0605石屏 2" xfId="997"/>
    <cellStyle name="好_0605石屏 2 2" xfId="998"/>
    <cellStyle name="好_0605石屏 3" xfId="999"/>
    <cellStyle name="好_0605石屏县" xfId="1000"/>
    <cellStyle name="好_0605石屏县 2" xfId="1001"/>
    <cellStyle name="好_0605石屏县 2 2" xfId="18"/>
    <cellStyle name="好_0605石屏县 3" xfId="1002"/>
    <cellStyle name="好_1110洱源" xfId="1003"/>
    <cellStyle name="好_1110洱源 2" xfId="1005"/>
    <cellStyle name="好_1110洱源 2 2" xfId="1006"/>
    <cellStyle name="好_1110洱源 3" xfId="1008"/>
    <cellStyle name="好_11大理" xfId="1009"/>
    <cellStyle name="好_11大理 2" xfId="1010"/>
    <cellStyle name="好_11大理 2 2" xfId="1011"/>
    <cellStyle name="好_11大理 3" xfId="1012"/>
    <cellStyle name="好_2007年地州资金往来对账表" xfId="1013"/>
    <cellStyle name="好_2007年地州资金往来对账表 2" xfId="1014"/>
    <cellStyle name="好_2007年地州资金往来对账表 2 2" xfId="1015"/>
    <cellStyle name="好_2007年地州资金往来对账表 3" xfId="1016"/>
    <cellStyle name="好_2008年地州对账表(国库资金）" xfId="57"/>
    <cellStyle name="好_2008年地州对账表(国库资金） 2" xfId="834"/>
    <cellStyle name="好_2008年地州对账表(国库资金） 2 2" xfId="1018"/>
    <cellStyle name="好_2008年地州对账表(国库资金） 3" xfId="1019"/>
    <cellStyle name="好_Book1" xfId="1020"/>
    <cellStyle name="好_Book1 2" xfId="1021"/>
    <cellStyle name="好_M01-1" xfId="1022"/>
    <cellStyle name="好_M01-1 2" xfId="1023"/>
    <cellStyle name="好_M01-1 2 2" xfId="1024"/>
    <cellStyle name="好_M01-1 3" xfId="304"/>
    <cellStyle name="后继超级链接" xfId="1025"/>
    <cellStyle name="后继超级链接 2" xfId="1026"/>
    <cellStyle name="后继超级链接 2 2" xfId="1027"/>
    <cellStyle name="后继超级链接 3" xfId="1028"/>
    <cellStyle name="汇总 2" xfId="379"/>
    <cellStyle name="汇总 2 2" xfId="381"/>
    <cellStyle name="汇总 2 2 2" xfId="1029"/>
    <cellStyle name="汇总 2 2 2 2" xfId="1031"/>
    <cellStyle name="汇总 2 2 3" xfId="1033"/>
    <cellStyle name="汇总 2 3" xfId="1034"/>
    <cellStyle name="汇总 2 3 2" xfId="1035"/>
    <cellStyle name="汇总 2 4" xfId="1036"/>
    <cellStyle name="汇总 2 4 2" xfId="1037"/>
    <cellStyle name="汇总 2 5" xfId="1038"/>
    <cellStyle name="汇总 3" xfId="287"/>
    <cellStyle name="汇总 3 2" xfId="1039"/>
    <cellStyle name="汇总 3 2 2" xfId="1040"/>
    <cellStyle name="汇总 3 2 2 2" xfId="1041"/>
    <cellStyle name="汇总 3 2 3" xfId="1043"/>
    <cellStyle name="汇总 3 3" xfId="1044"/>
    <cellStyle name="汇总 3 3 2" xfId="1045"/>
    <cellStyle name="汇总 3 4" xfId="1046"/>
    <cellStyle name="汇总 3 4 2" xfId="1047"/>
    <cellStyle name="汇总 3 5" xfId="1048"/>
    <cellStyle name="汇总 4" xfId="384"/>
    <cellStyle name="汇总 4 2" xfId="1049"/>
    <cellStyle name="汇总 4 2 2" xfId="1050"/>
    <cellStyle name="汇总 4 2 2 2" xfId="1051"/>
    <cellStyle name="汇总 4 2 3" xfId="1053"/>
    <cellStyle name="汇总 4 3" xfId="1054"/>
    <cellStyle name="汇总 4 3 2" xfId="1055"/>
    <cellStyle name="汇总 4 4" xfId="1056"/>
    <cellStyle name="汇总 4 4 2" xfId="1057"/>
    <cellStyle name="汇总 4 5" xfId="1058"/>
    <cellStyle name="汇总 5" xfId="388"/>
    <cellStyle name="汇总 5 2" xfId="1059"/>
    <cellStyle name="汇总 5 2 2" xfId="1060"/>
    <cellStyle name="汇总 5 3" xfId="1061"/>
    <cellStyle name="汇总 5 3 2" xfId="1062"/>
    <cellStyle name="汇总 5 4" xfId="1064"/>
    <cellStyle name="汇总 6" xfId="2"/>
    <cellStyle name="汇总 6 2" xfId="689"/>
    <cellStyle name="汇总 7" xfId="1065"/>
    <cellStyle name="汇总 7 2" xfId="1066"/>
    <cellStyle name="汇总 8" xfId="1030"/>
    <cellStyle name="汇总 8 2" xfId="1067"/>
    <cellStyle name="计算 2" xfId="1068"/>
    <cellStyle name="计算 2 2" xfId="1069"/>
    <cellStyle name="计算 2 2 2" xfId="1070"/>
    <cellStyle name="计算 2 3" xfId="965"/>
    <cellStyle name="计算 2 4" xfId="969"/>
    <cellStyle name="计算 3" xfId="1071"/>
    <cellStyle name="计算 3 2" xfId="1072"/>
    <cellStyle name="计算 3 2 2" xfId="1073"/>
    <cellStyle name="计算 3 3" xfId="970"/>
    <cellStyle name="计算 3 4" xfId="1074"/>
    <cellStyle name="计算 4" xfId="972"/>
    <cellStyle name="计算 4 2" xfId="1075"/>
    <cellStyle name="计算 4 2 2" xfId="1076"/>
    <cellStyle name="计算 4 3" xfId="1077"/>
    <cellStyle name="计算 4 4" xfId="1078"/>
    <cellStyle name="计算 5" xfId="1079"/>
    <cellStyle name="计算 5 2" xfId="1080"/>
    <cellStyle name="计算 5 3" xfId="1081"/>
    <cellStyle name="计算 6" xfId="1082"/>
    <cellStyle name="计算 7" xfId="1083"/>
    <cellStyle name="计算 8" xfId="1084"/>
    <cellStyle name="检查单元格 2" xfId="1085"/>
    <cellStyle name="检查单元格 2 2" xfId="1086"/>
    <cellStyle name="检查单元格 2 2 2" xfId="712"/>
    <cellStyle name="检查单元格 2 3" xfId="1087"/>
    <cellStyle name="检查单元格 2 4" xfId="1088"/>
    <cellStyle name="检查单元格 3" xfId="1089"/>
    <cellStyle name="检查单元格 3 2" xfId="1090"/>
    <cellStyle name="检查单元格 3 2 2" xfId="1091"/>
    <cellStyle name="检查单元格 3 3" xfId="1092"/>
    <cellStyle name="检查单元格 3 4" xfId="1093"/>
    <cellStyle name="检查单元格 4" xfId="1094"/>
    <cellStyle name="检查单元格 4 2" xfId="1095"/>
    <cellStyle name="检查单元格 4 2 2" xfId="1096"/>
    <cellStyle name="检查单元格 4 3" xfId="1097"/>
    <cellStyle name="检查单元格 4 4" xfId="1098"/>
    <cellStyle name="检查单元格 5" xfId="1099"/>
    <cellStyle name="检查单元格 5 2" xfId="1100"/>
    <cellStyle name="检查单元格 5 3" xfId="1101"/>
    <cellStyle name="检查单元格 6" xfId="801"/>
    <cellStyle name="检查单元格 7" xfId="805"/>
    <cellStyle name="检查单元格 8" xfId="1102"/>
    <cellStyle name="解释性文本 2" xfId="1103"/>
    <cellStyle name="解释性文本 2 2" xfId="1104"/>
    <cellStyle name="解释性文本 2 2 2" xfId="1105"/>
    <cellStyle name="解释性文本 2 3" xfId="1106"/>
    <cellStyle name="解释性文本 2 4" xfId="1107"/>
    <cellStyle name="解释性文本 3" xfId="1108"/>
    <cellStyle name="解释性文本 3 2" xfId="1109"/>
    <cellStyle name="解释性文本 3 2 2" xfId="1110"/>
    <cellStyle name="解释性文本 3 3" xfId="1111"/>
    <cellStyle name="解释性文本 3 4" xfId="1112"/>
    <cellStyle name="解释性文本 4" xfId="1113"/>
    <cellStyle name="解释性文本 4 2" xfId="1114"/>
    <cellStyle name="解释性文本 4 2 2" xfId="1115"/>
    <cellStyle name="解释性文本 4 3" xfId="1004"/>
    <cellStyle name="解释性文本 4 4" xfId="1007"/>
    <cellStyle name="解释性文本 5" xfId="628"/>
    <cellStyle name="解释性文本 5 2" xfId="630"/>
    <cellStyle name="解释性文本 5 3" xfId="633"/>
    <cellStyle name="解释性文本 6" xfId="636"/>
    <cellStyle name="解释性文本 7" xfId="642"/>
    <cellStyle name="借出原因" xfId="1116"/>
    <cellStyle name="借出原因 2" xfId="1117"/>
    <cellStyle name="借出原因 2 2" xfId="1118"/>
    <cellStyle name="借出原因 2 2 2" xfId="1119"/>
    <cellStyle name="借出原因 2 3" xfId="1120"/>
    <cellStyle name="借出原因 3" xfId="1121"/>
    <cellStyle name="借出原因 3 2" xfId="1122"/>
    <cellStyle name="借出原因 4" xfId="1123"/>
    <cellStyle name="警告文本 2" xfId="1124"/>
    <cellStyle name="警告文本 2 2" xfId="1125"/>
    <cellStyle name="警告文本 2 2 2" xfId="1032"/>
    <cellStyle name="警告文本 2 3" xfId="1126"/>
    <cellStyle name="警告文本 2 4" xfId="1127"/>
    <cellStyle name="警告文本 3" xfId="1128"/>
    <cellStyle name="警告文本 3 2" xfId="1129"/>
    <cellStyle name="警告文本 3 2 2" xfId="1042"/>
    <cellStyle name="警告文本 3 3" xfId="1130"/>
    <cellStyle name="警告文本 3 4" xfId="1131"/>
    <cellStyle name="警告文本 4" xfId="1132"/>
    <cellStyle name="警告文本 4 2" xfId="1133"/>
    <cellStyle name="警告文本 4 2 2" xfId="1052"/>
    <cellStyle name="警告文本 4 3" xfId="1134"/>
    <cellStyle name="警告文本 4 4" xfId="1135"/>
    <cellStyle name="警告文本 5" xfId="1136"/>
    <cellStyle name="警告文本 5 2" xfId="1137"/>
    <cellStyle name="警告文本 5 3" xfId="1138"/>
    <cellStyle name="警告文本 6" xfId="1139"/>
    <cellStyle name="警告文本 7" xfId="1140"/>
    <cellStyle name="链接单元格 2" xfId="912"/>
    <cellStyle name="链接单元格 2 2" xfId="1141"/>
    <cellStyle name="链接单元格 2 2 2" xfId="1142"/>
    <cellStyle name="链接单元格 2 3" xfId="1143"/>
    <cellStyle name="链接单元格 2 4" xfId="1144"/>
    <cellStyle name="链接单元格 3" xfId="904"/>
    <cellStyle name="链接单元格 3 2" xfId="1145"/>
    <cellStyle name="链接单元格 3 2 2" xfId="700"/>
    <cellStyle name="链接单元格 3 3" xfId="1146"/>
    <cellStyle name="链接单元格 3 4" xfId="1147"/>
    <cellStyle name="链接单元格 4" xfId="907"/>
    <cellStyle name="链接单元格 4 2" xfId="1148"/>
    <cellStyle name="链接单元格 4 2 2" xfId="1149"/>
    <cellStyle name="链接单元格 4 3" xfId="1150"/>
    <cellStyle name="链接单元格 4 4" xfId="1151"/>
    <cellStyle name="链接单元格 5" xfId="914"/>
    <cellStyle name="链接单元格 5 2" xfId="1152"/>
    <cellStyle name="链接单元格 5 3" xfId="1153"/>
    <cellStyle name="链接单元格 6" xfId="917"/>
    <cellStyle name="链接单元格 7" xfId="920"/>
    <cellStyle name="普通_97-917" xfId="1154"/>
    <cellStyle name="千分位[0]_laroux" xfId="1156"/>
    <cellStyle name="千分位_97-917" xfId="1063"/>
    <cellStyle name="千位[0]_ 方正PC" xfId="1157"/>
    <cellStyle name="千位_ 方正PC" xfId="1158"/>
    <cellStyle name="千位分隔" xfId="16" builtinId="3"/>
    <cellStyle name="千位分隔 11" xfId="1159"/>
    <cellStyle name="千位分隔 11 2" xfId="1160"/>
    <cellStyle name="千位分隔 2" xfId="1161"/>
    <cellStyle name="千位分隔 2 2" xfId="479"/>
    <cellStyle name="千位分隔 2 2 2" xfId="1162"/>
    <cellStyle name="千位分隔 2 3" xfId="1163"/>
    <cellStyle name="千位分隔 2 3 2" xfId="429"/>
    <cellStyle name="千位分隔 2 4" xfId="416"/>
    <cellStyle name="千位分隔 2 4 2" xfId="418"/>
    <cellStyle name="千位分隔 3" xfId="557"/>
    <cellStyle name="千位分隔 3 2" xfId="559"/>
    <cellStyle name="千位分隔 3 2 2" xfId="561"/>
    <cellStyle name="千位分隔 3 3" xfId="563"/>
    <cellStyle name="千位分隔 4" xfId="566"/>
    <cellStyle name="千位分隔 4 2" xfId="568"/>
    <cellStyle name="千位分隔 4 6" xfId="1164"/>
    <cellStyle name="千位分隔 4 6 2" xfId="1165"/>
    <cellStyle name="千位分隔 5" xfId="573"/>
    <cellStyle name="千位分隔 5 2" xfId="575"/>
    <cellStyle name="千位分隔 6" xfId="580"/>
    <cellStyle name="千位分隔 6 2" xfId="582"/>
    <cellStyle name="千位分隔 7" xfId="585"/>
    <cellStyle name="千位分隔 7 2" xfId="1166"/>
    <cellStyle name="千位分隔 8" xfId="587"/>
    <cellStyle name="千位分隔 8 2" xfId="1167"/>
    <cellStyle name="千位分隔 9" xfId="1168"/>
    <cellStyle name="强调 1" xfId="1169"/>
    <cellStyle name="强调 1 2" xfId="1170"/>
    <cellStyle name="强调 2" xfId="1171"/>
    <cellStyle name="强调 2 2" xfId="331"/>
    <cellStyle name="强调 3" xfId="1172"/>
    <cellStyle name="强调 3 2" xfId="1173"/>
    <cellStyle name="强调文字颜色 1 2" xfId="760"/>
    <cellStyle name="强调文字颜色 1 2 2" xfId="1174"/>
    <cellStyle name="强调文字颜色 1 2 2 2" xfId="1175"/>
    <cellStyle name="强调文字颜色 1 2 3" xfId="1176"/>
    <cellStyle name="强调文字颜色 1 3" xfId="1177"/>
    <cellStyle name="强调文字颜色 1 3 2" xfId="1178"/>
    <cellStyle name="强调文字颜色 2 2" xfId="1179"/>
    <cellStyle name="强调文字颜色 2 2 2" xfId="217"/>
    <cellStyle name="强调文字颜色 2 2 2 2" xfId="110"/>
    <cellStyle name="强调文字颜色 2 2 3" xfId="1180"/>
    <cellStyle name="强调文字颜色 2 3" xfId="1181"/>
    <cellStyle name="强调文字颜色 2 3 2" xfId="1"/>
    <cellStyle name="强调文字颜色 3 2" xfId="1182"/>
    <cellStyle name="强调文字颜色 3 2 2" xfId="1183"/>
    <cellStyle name="强调文字颜色 3 2 2 2" xfId="1184"/>
    <cellStyle name="强调文字颜色 3 2 3" xfId="1185"/>
    <cellStyle name="强调文字颜色 3 3" xfId="739"/>
    <cellStyle name="强调文字颜色 3 3 2" xfId="741"/>
    <cellStyle name="强调文字颜色 4 2" xfId="1186"/>
    <cellStyle name="强调文字颜色 4 2 2" xfId="1187"/>
    <cellStyle name="强调文字颜色 4 2 2 2" xfId="1188"/>
    <cellStyle name="强调文字颜色 4 2 3" xfId="1189"/>
    <cellStyle name="强调文字颜色 4 3" xfId="1190"/>
    <cellStyle name="强调文字颜色 4 3 2" xfId="1191"/>
    <cellStyle name="强调文字颜色 5 2" xfId="1192"/>
    <cellStyle name="强调文字颜色 5 2 2" xfId="412"/>
    <cellStyle name="强调文字颜色 5 2 2 2" xfId="251"/>
    <cellStyle name="强调文字颜色 5 2 3" xfId="208"/>
    <cellStyle name="强调文字颜色 5 3" xfId="1193"/>
    <cellStyle name="强调文字颜色 5 3 2" xfId="1194"/>
    <cellStyle name="强调文字颜色 6 2" xfId="1195"/>
    <cellStyle name="强调文字颜色 6 2 2" xfId="1196"/>
    <cellStyle name="强调文字颜色 6 2 2 2" xfId="1197"/>
    <cellStyle name="强调文字颜色 6 2 3" xfId="1198"/>
    <cellStyle name="强调文字颜色 6 3" xfId="1199"/>
    <cellStyle name="强调文字颜色 6 3 2" xfId="1200"/>
    <cellStyle name="日期" xfId="21"/>
    <cellStyle name="日期 2" xfId="1201"/>
    <cellStyle name="日期 2 2" xfId="1202"/>
    <cellStyle name="日期 2 2 2" xfId="1203"/>
    <cellStyle name="日期 2 3" xfId="1204"/>
    <cellStyle name="日期 3" xfId="1205"/>
    <cellStyle name="日期 3 2" xfId="1206"/>
    <cellStyle name="日期 4" xfId="1207"/>
    <cellStyle name="商品名称" xfId="1208"/>
    <cellStyle name="商品名称 2" xfId="1209"/>
    <cellStyle name="商品名称 2 2" xfId="1210"/>
    <cellStyle name="商品名称 2 2 2" xfId="1211"/>
    <cellStyle name="商品名称 2 3" xfId="1017"/>
    <cellStyle name="商品名称 3" xfId="1212"/>
    <cellStyle name="商品名称 3 2" xfId="1213"/>
    <cellStyle name="商品名称 4" xfId="339"/>
    <cellStyle name="适中 2" xfId="1214"/>
    <cellStyle name="适中 2 2" xfId="156"/>
    <cellStyle name="适中 2 2 2" xfId="160"/>
    <cellStyle name="适中 2 3" xfId="1215"/>
    <cellStyle name="适中 2 4" xfId="1216"/>
    <cellStyle name="适中 3" xfId="677"/>
    <cellStyle name="适中 3 2" xfId="1217"/>
    <cellStyle name="适中 3 2 2" xfId="1218"/>
    <cellStyle name="适中 3 3" xfId="1219"/>
    <cellStyle name="适中 3 4" xfId="1220"/>
    <cellStyle name="适中 4" xfId="1221"/>
    <cellStyle name="适中 4 2" xfId="1222"/>
    <cellStyle name="适中 4 2 2" xfId="1223"/>
    <cellStyle name="适中 4 3" xfId="1224"/>
    <cellStyle name="适中 4 4" xfId="1225"/>
    <cellStyle name="适中 5" xfId="1226"/>
    <cellStyle name="适中 5 2" xfId="1227"/>
    <cellStyle name="适中 5 3" xfId="1228"/>
    <cellStyle name="适中 6" xfId="1229"/>
    <cellStyle name="适中 7" xfId="1230"/>
    <cellStyle name="适中 8" xfId="1231"/>
    <cellStyle name="输出 2" xfId="1232"/>
    <cellStyle name="输出 2 2" xfId="1233"/>
    <cellStyle name="输出 2 2 2" xfId="790"/>
    <cellStyle name="输出 2 3" xfId="1234"/>
    <cellStyle name="输出 2 4" xfId="1235"/>
    <cellStyle name="输出 3" xfId="1236"/>
    <cellStyle name="输出 3 2" xfId="1237"/>
    <cellStyle name="输出 3 2 2" xfId="804"/>
    <cellStyle name="输出 3 3" xfId="1238"/>
    <cellStyle name="输出 3 4" xfId="166"/>
    <cellStyle name="输出 4" xfId="1239"/>
    <cellStyle name="输出 4 2" xfId="842"/>
    <cellStyle name="输出 4 2 2" xfId="844"/>
    <cellStyle name="输出 4 3" xfId="869"/>
    <cellStyle name="输出 4 4" xfId="177"/>
    <cellStyle name="输出 5" xfId="1240"/>
    <cellStyle name="输出 5 2" xfId="1241"/>
    <cellStyle name="输出 5 3" xfId="1242"/>
    <cellStyle name="输出 6" xfId="1243"/>
    <cellStyle name="输出 7" xfId="1244"/>
    <cellStyle name="输出 8" xfId="1245"/>
    <cellStyle name="输入 2" xfId="606"/>
    <cellStyle name="输入 2 2" xfId="822"/>
    <cellStyle name="输入 2 2 2" xfId="1246"/>
    <cellStyle name="输入 2 3" xfId="1247"/>
    <cellStyle name="输入 2 4" xfId="254"/>
    <cellStyle name="输入 3" xfId="824"/>
    <cellStyle name="输入 3 2" xfId="826"/>
    <cellStyle name="输入 3 2 2" xfId="828"/>
    <cellStyle name="输入 3 3" xfId="830"/>
    <cellStyle name="输入 3 4" xfId="833"/>
    <cellStyle name="输入 4" xfId="1248"/>
    <cellStyle name="输入 4 2" xfId="1249"/>
    <cellStyle name="输入 4 2 2" xfId="1250"/>
    <cellStyle name="输入 4 3" xfId="1251"/>
    <cellStyle name="输入 4 4" xfId="1252"/>
    <cellStyle name="输入 5" xfId="1253"/>
    <cellStyle name="输入 5 2" xfId="1254"/>
    <cellStyle name="输入 5 3" xfId="1255"/>
    <cellStyle name="输入 6" xfId="1256"/>
    <cellStyle name="输入 7" xfId="1257"/>
    <cellStyle name="输入 8" xfId="1155"/>
    <cellStyle name="数量" xfId="1258"/>
    <cellStyle name="数量 2" xfId="1259"/>
    <cellStyle name="数量 2 2" xfId="1260"/>
    <cellStyle name="数量 2 2 2" xfId="555"/>
    <cellStyle name="数量 2 3" xfId="1261"/>
    <cellStyle name="数量 3" xfId="432"/>
    <cellStyle name="数量 3 2" xfId="1262"/>
    <cellStyle name="数量 4" xfId="967"/>
    <cellStyle name="未定义" xfId="1263"/>
    <cellStyle name="样式 1" xfId="1264"/>
    <cellStyle name="昗弨_Pacific Region P&amp;L" xfId="682"/>
    <cellStyle name="寘嬫愗傝 [0.00]_Region Orders (2)" xfId="1265"/>
    <cellStyle name="寘嬫愗傝_Region Orders (2)" xfId="1266"/>
    <cellStyle name="注释 2" xfId="183"/>
    <cellStyle name="注释 2 2" xfId="1267"/>
    <cellStyle name="注释 2 2 2" xfId="1268"/>
    <cellStyle name="注释 2 3" xfId="1269"/>
    <cellStyle name="注释 2 4" xfId="1270"/>
    <cellStyle name="注释 3" xfId="1271"/>
    <cellStyle name="注释 3 2" xfId="1272"/>
    <cellStyle name="注释 3 2 2" xfId="1273"/>
    <cellStyle name="注释 3 3" xfId="1274"/>
    <cellStyle name="注释 3 4" xfId="1275"/>
    <cellStyle name="注释 4" xfId="1276"/>
    <cellStyle name="注释 4 2" xfId="716"/>
    <cellStyle name="注释 4 2 2" xfId="719"/>
    <cellStyle name="注释 4 3" xfId="723"/>
    <cellStyle name="注释 4 4" xfId="731"/>
    <cellStyle name="注释 5" xfId="1277"/>
    <cellStyle name="注释 5 2" xfId="1278"/>
    <cellStyle name="注释 5 3" xfId="1279"/>
    <cellStyle name="注释 6" xfId="1280"/>
    <cellStyle name="注释 7" xfId="952"/>
    <cellStyle name="注释 8" xfId="955"/>
  </cellStyles>
  <dxfs count="113">
    <dxf>
      <font>
        <b/>
        <i val="0"/>
      </font>
    </dxf>
    <dxf>
      <font>
        <b/>
        <i val="0"/>
      </font>
    </dxf>
    <dxf>
      <font>
        <b/>
        <i val="0"/>
      </font>
    </dxf>
    <dxf>
      <font>
        <b/>
        <i val="0"/>
      </font>
    </dxf>
    <dxf>
      <font>
        <color rgb="FF9C0006"/>
      </font>
      <fill>
        <patternFill>
          <bgColor rgb="FFFFC7CE"/>
        </patternFill>
      </fill>
    </dxf>
    <dxf>
      <font>
        <color rgb="FF9C0006"/>
      </font>
      <fill>
        <patternFill>
          <bgColor rgb="FFFFC7CE"/>
        </patternFill>
      </fill>
    </dxf>
    <dxf>
      <font>
        <b val="0"/>
        <i val="0"/>
        <color indexed="10"/>
      </font>
    </dxf>
    <dxf>
      <font>
        <b val="0"/>
        <color indexed="9"/>
      </font>
    </dxf>
    <dxf>
      <font>
        <b val="0"/>
        <color indexed="9"/>
      </font>
    </dxf>
    <dxf>
      <font>
        <color indexed="9"/>
      </font>
    </dxf>
    <dxf>
      <font>
        <color indexed="9"/>
      </font>
    </dxf>
    <dxf>
      <font>
        <color indexed="9"/>
      </font>
    </dxf>
    <dxf>
      <font>
        <color indexed="9"/>
      </font>
    </dxf>
    <dxf>
      <font>
        <color indexed="9"/>
      </font>
    </dxf>
    <dxf>
      <font>
        <color indexed="9"/>
      </font>
    </dxf>
    <dxf>
      <font>
        <b val="0"/>
        <i val="0"/>
        <color indexed="9"/>
      </font>
    </dxf>
    <dxf>
      <font>
        <b val="0"/>
        <color indexed="9"/>
      </font>
    </dxf>
    <dxf>
      <font>
        <b val="0"/>
        <color indexed="9"/>
      </font>
    </dxf>
    <dxf>
      <font>
        <b val="0"/>
        <color indexed="9"/>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color indexed="9"/>
      </font>
    </dxf>
    <dxf>
      <font>
        <color indexed="9"/>
      </font>
    </dxf>
    <dxf>
      <font>
        <color indexed="9"/>
      </font>
    </dxf>
    <dxf>
      <font>
        <color indexed="9"/>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color indexed="9"/>
      </font>
    </dxf>
    <dxf>
      <font>
        <b/>
        <i val="0"/>
      </font>
    </dxf>
    <dxf>
      <font>
        <color indexed="9"/>
      </font>
    </dxf>
    <dxf>
      <font>
        <color indexed="10"/>
      </font>
    </dxf>
    <dxf>
      <font>
        <color indexed="9"/>
      </font>
    </dxf>
    <dxf>
      <font>
        <color indexed="9"/>
      </font>
    </dxf>
    <dxf>
      <font>
        <color indexed="1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color indexed="9"/>
      </font>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52"/>
  <sheetViews>
    <sheetView showGridLines="0" showZeros="0" tabSelected="1" topLeftCell="B1" zoomScale="90" zoomScaleNormal="90" zoomScaleSheetLayoutView="80" workbookViewId="0">
      <pane ySplit="3" topLeftCell="A4" activePane="bottomLeft" state="frozen"/>
      <selection sqref="A1:D1"/>
      <selection pane="bottomLeft" activeCell="H9" sqref="H9"/>
    </sheetView>
  </sheetViews>
  <sheetFormatPr defaultColWidth="9" defaultRowHeight="15.6"/>
  <cols>
    <col min="1" max="1" width="17.6640625" style="209" customWidth="1"/>
    <col min="2" max="2" width="50.77734375" style="209" customWidth="1"/>
    <col min="3" max="4" width="20.6640625" style="209" customWidth="1"/>
    <col min="5" max="5" width="20.6640625" style="382" customWidth="1"/>
    <col min="6" max="16384" width="9" style="383"/>
  </cols>
  <sheetData>
    <row r="1" spans="1:5" ht="45" customHeight="1">
      <c r="A1" s="212"/>
      <c r="B1" s="476" t="s">
        <v>3200</v>
      </c>
      <c r="C1" s="477"/>
      <c r="D1" s="477"/>
      <c r="E1" s="477"/>
    </row>
    <row r="2" spans="1:5" ht="18.899999999999999" customHeight="1">
      <c r="A2" s="211"/>
      <c r="B2" s="384"/>
      <c r="C2" s="385"/>
      <c r="D2" s="211"/>
      <c r="E2" s="215" t="s">
        <v>0</v>
      </c>
    </row>
    <row r="3" spans="1:5" s="379" customFormat="1" ht="45" customHeight="1">
      <c r="A3" s="216" t="s">
        <v>1</v>
      </c>
      <c r="B3" s="386" t="s">
        <v>2</v>
      </c>
      <c r="C3" s="218" t="s">
        <v>3</v>
      </c>
      <c r="D3" s="218" t="s">
        <v>4</v>
      </c>
      <c r="E3" s="386" t="s">
        <v>5</v>
      </c>
    </row>
    <row r="4" spans="1:5" ht="37.5" customHeight="1">
      <c r="A4" s="359" t="s">
        <v>6</v>
      </c>
      <c r="B4" s="360" t="s">
        <v>7</v>
      </c>
      <c r="C4" s="280">
        <f>SUM(C5:C19)</f>
        <v>53290</v>
      </c>
      <c r="D4" s="280">
        <f>SUM(D5:D19)</f>
        <v>51915</v>
      </c>
      <c r="E4" s="397">
        <f t="shared" ref="E4:E39" si="0">IF(C4&lt;&gt;0,D4/C4-1,"")</f>
        <v>-2.5999999999999999E-2</v>
      </c>
    </row>
    <row r="5" spans="1:5" ht="37.5" customHeight="1">
      <c r="A5" s="287" t="s">
        <v>8</v>
      </c>
      <c r="B5" s="236" t="s">
        <v>9</v>
      </c>
      <c r="C5" s="279">
        <v>27953</v>
      </c>
      <c r="D5" s="398">
        <v>30000</v>
      </c>
      <c r="E5" s="397">
        <f t="shared" si="0"/>
        <v>7.2999999999999995E-2</v>
      </c>
    </row>
    <row r="6" spans="1:5" ht="37.5" customHeight="1">
      <c r="A6" s="287" t="s">
        <v>10</v>
      </c>
      <c r="B6" s="236" t="s">
        <v>11</v>
      </c>
      <c r="C6" s="279">
        <v>3633</v>
      </c>
      <c r="D6" s="398">
        <v>3920</v>
      </c>
      <c r="E6" s="397">
        <f t="shared" si="0"/>
        <v>7.9000000000000001E-2</v>
      </c>
    </row>
    <row r="7" spans="1:5" ht="37.5" customHeight="1">
      <c r="A7" s="287" t="s">
        <v>12</v>
      </c>
      <c r="B7" s="236" t="s">
        <v>13</v>
      </c>
      <c r="C7" s="279">
        <v>738</v>
      </c>
      <c r="D7" s="279">
        <v>672</v>
      </c>
      <c r="E7" s="397">
        <f t="shared" si="0"/>
        <v>-8.8999999999999996E-2</v>
      </c>
    </row>
    <row r="8" spans="1:5" ht="37.5" customHeight="1">
      <c r="A8" s="287" t="s">
        <v>14</v>
      </c>
      <c r="B8" s="236" t="s">
        <v>15</v>
      </c>
      <c r="C8" s="279">
        <v>1964</v>
      </c>
      <c r="D8" s="279">
        <v>2750</v>
      </c>
      <c r="E8" s="397">
        <f t="shared" si="0"/>
        <v>0.4</v>
      </c>
    </row>
    <row r="9" spans="1:5" ht="37.5" customHeight="1">
      <c r="A9" s="287" t="s">
        <v>16</v>
      </c>
      <c r="B9" s="236" t="s">
        <v>17</v>
      </c>
      <c r="C9" s="279">
        <v>2403</v>
      </c>
      <c r="D9" s="279">
        <v>2423</v>
      </c>
      <c r="E9" s="397">
        <f t="shared" si="0"/>
        <v>8.0000000000000002E-3</v>
      </c>
    </row>
    <row r="10" spans="1:5" ht="37.5" customHeight="1">
      <c r="A10" s="287" t="s">
        <v>18</v>
      </c>
      <c r="B10" s="236" t="s">
        <v>19</v>
      </c>
      <c r="C10" s="279">
        <v>2468</v>
      </c>
      <c r="D10" s="279">
        <v>1900</v>
      </c>
      <c r="E10" s="397">
        <f t="shared" si="0"/>
        <v>-0.23</v>
      </c>
    </row>
    <row r="11" spans="1:5" ht="37.5" customHeight="1">
      <c r="A11" s="287" t="s">
        <v>20</v>
      </c>
      <c r="B11" s="236" t="s">
        <v>21</v>
      </c>
      <c r="C11" s="279">
        <v>751</v>
      </c>
      <c r="D11" s="279">
        <v>770</v>
      </c>
      <c r="E11" s="397">
        <f t="shared" si="0"/>
        <v>2.5000000000000001E-2</v>
      </c>
    </row>
    <row r="12" spans="1:5" ht="37.5" customHeight="1">
      <c r="A12" s="287" t="s">
        <v>22</v>
      </c>
      <c r="B12" s="236" t="s">
        <v>23</v>
      </c>
      <c r="C12" s="279">
        <v>2993</v>
      </c>
      <c r="D12" s="279">
        <v>2400</v>
      </c>
      <c r="E12" s="397">
        <f t="shared" si="0"/>
        <v>-0.19800000000000001</v>
      </c>
    </row>
    <row r="13" spans="1:5" ht="37.5" customHeight="1">
      <c r="A13" s="287" t="s">
        <v>24</v>
      </c>
      <c r="B13" s="236" t="s">
        <v>25</v>
      </c>
      <c r="C13" s="279">
        <v>1347</v>
      </c>
      <c r="D13" s="279">
        <v>1850</v>
      </c>
      <c r="E13" s="397">
        <f t="shared" si="0"/>
        <v>0.373</v>
      </c>
    </row>
    <row r="14" spans="1:5" ht="37.5" customHeight="1">
      <c r="A14" s="287" t="s">
        <v>26</v>
      </c>
      <c r="B14" s="236" t="s">
        <v>27</v>
      </c>
      <c r="C14" s="279">
        <v>5015</v>
      </c>
      <c r="D14" s="279">
        <v>350</v>
      </c>
      <c r="E14" s="397">
        <f t="shared" si="0"/>
        <v>-0.93</v>
      </c>
    </row>
    <row r="15" spans="1:5" ht="37.5" customHeight="1">
      <c r="A15" s="287" t="s">
        <v>28</v>
      </c>
      <c r="B15" s="236" t="s">
        <v>29</v>
      </c>
      <c r="C15" s="279">
        <v>1</v>
      </c>
      <c r="D15" s="279">
        <v>70</v>
      </c>
      <c r="E15" s="397">
        <f t="shared" si="0"/>
        <v>69</v>
      </c>
    </row>
    <row r="16" spans="1:5" ht="37.5" customHeight="1">
      <c r="A16" s="287" t="s">
        <v>30</v>
      </c>
      <c r="B16" s="236" t="s">
        <v>31</v>
      </c>
      <c r="C16" s="279">
        <v>1522</v>
      </c>
      <c r="D16" s="279">
        <v>2300</v>
      </c>
      <c r="E16" s="397">
        <f t="shared" si="0"/>
        <v>0.51100000000000001</v>
      </c>
    </row>
    <row r="17" spans="1:5" ht="37.5" customHeight="1">
      <c r="A17" s="287" t="s">
        <v>32</v>
      </c>
      <c r="B17" s="236" t="s">
        <v>33</v>
      </c>
      <c r="C17" s="279">
        <v>1890</v>
      </c>
      <c r="D17" s="279">
        <v>1950</v>
      </c>
      <c r="E17" s="397">
        <f t="shared" si="0"/>
        <v>3.2000000000000001E-2</v>
      </c>
    </row>
    <row r="18" spans="1:5" ht="37.5" customHeight="1">
      <c r="A18" s="287" t="s">
        <v>34</v>
      </c>
      <c r="B18" s="236" t="s">
        <v>35</v>
      </c>
      <c r="C18" s="279">
        <v>556</v>
      </c>
      <c r="D18" s="279">
        <v>560</v>
      </c>
      <c r="E18" s="397">
        <f t="shared" si="0"/>
        <v>7.0000000000000001E-3</v>
      </c>
    </row>
    <row r="19" spans="1:5" ht="37.5" customHeight="1">
      <c r="A19" s="394" t="s">
        <v>36</v>
      </c>
      <c r="B19" s="236" t="s">
        <v>37</v>
      </c>
      <c r="C19" s="279">
        <v>56</v>
      </c>
      <c r="D19" s="279"/>
      <c r="E19" s="397">
        <f t="shared" si="0"/>
        <v>-1</v>
      </c>
    </row>
    <row r="20" spans="1:5" ht="37.5" customHeight="1">
      <c r="A20" s="284" t="s">
        <v>38</v>
      </c>
      <c r="B20" s="360" t="s">
        <v>39</v>
      </c>
      <c r="C20" s="280">
        <f>SUM(C21:C28)</f>
        <v>6873</v>
      </c>
      <c r="D20" s="280">
        <f>SUM(D21:D28)</f>
        <v>9451</v>
      </c>
      <c r="E20" s="397">
        <f t="shared" si="0"/>
        <v>0.375</v>
      </c>
    </row>
    <row r="21" spans="1:5" ht="37.5" customHeight="1">
      <c r="A21" s="387" t="s">
        <v>40</v>
      </c>
      <c r="B21" s="236" t="s">
        <v>41</v>
      </c>
      <c r="C21" s="279">
        <v>2106</v>
      </c>
      <c r="D21" s="279">
        <v>2951</v>
      </c>
      <c r="E21" s="397">
        <f t="shared" si="0"/>
        <v>0.40100000000000002</v>
      </c>
    </row>
    <row r="22" spans="1:5" ht="37.5" customHeight="1">
      <c r="A22" s="287" t="s">
        <v>42</v>
      </c>
      <c r="B22" s="388" t="s">
        <v>43</v>
      </c>
      <c r="C22" s="279">
        <v>1197</v>
      </c>
      <c r="D22" s="279">
        <v>2550</v>
      </c>
      <c r="E22" s="397">
        <f t="shared" si="0"/>
        <v>1.1299999999999999</v>
      </c>
    </row>
    <row r="23" spans="1:5" ht="37.5" customHeight="1">
      <c r="A23" s="287" t="s">
        <v>44</v>
      </c>
      <c r="B23" s="236" t="s">
        <v>45</v>
      </c>
      <c r="C23" s="279">
        <v>1144</v>
      </c>
      <c r="D23" s="279">
        <v>1450</v>
      </c>
      <c r="E23" s="397">
        <f t="shared" si="0"/>
        <v>0.26700000000000002</v>
      </c>
    </row>
    <row r="24" spans="1:5" ht="37.5" customHeight="1">
      <c r="A24" s="287" t="s">
        <v>46</v>
      </c>
      <c r="B24" s="236" t="s">
        <v>47</v>
      </c>
      <c r="C24" s="279"/>
      <c r="D24" s="279">
        <v>0</v>
      </c>
      <c r="E24" s="397" t="str">
        <f t="shared" si="0"/>
        <v/>
      </c>
    </row>
    <row r="25" spans="1:5" ht="37.5" customHeight="1">
      <c r="A25" s="287" t="s">
        <v>48</v>
      </c>
      <c r="B25" s="236" t="s">
        <v>49</v>
      </c>
      <c r="C25" s="279">
        <v>1445</v>
      </c>
      <c r="D25" s="279">
        <v>1300</v>
      </c>
      <c r="E25" s="397">
        <f t="shared" si="0"/>
        <v>-0.1</v>
      </c>
    </row>
    <row r="26" spans="1:5" ht="37.5" customHeight="1">
      <c r="A26" s="287" t="s">
        <v>50</v>
      </c>
      <c r="B26" s="236" t="s">
        <v>51</v>
      </c>
      <c r="C26" s="279">
        <v>264</v>
      </c>
      <c r="D26" s="279">
        <v>50</v>
      </c>
      <c r="E26" s="397">
        <f t="shared" si="0"/>
        <v>-0.81100000000000005</v>
      </c>
    </row>
    <row r="27" spans="1:5" ht="37.5" customHeight="1">
      <c r="A27" s="287" t="s">
        <v>52</v>
      </c>
      <c r="B27" s="236" t="s">
        <v>53</v>
      </c>
      <c r="C27" s="279">
        <v>280</v>
      </c>
      <c r="D27" s="279">
        <v>550</v>
      </c>
      <c r="E27" s="397">
        <f t="shared" si="0"/>
        <v>0.96399999999999997</v>
      </c>
    </row>
    <row r="28" spans="1:5" ht="37.5" customHeight="1">
      <c r="A28" s="287" t="s">
        <v>54</v>
      </c>
      <c r="B28" s="236" t="s">
        <v>55</v>
      </c>
      <c r="C28" s="279">
        <v>437</v>
      </c>
      <c r="D28" s="279">
        <v>600</v>
      </c>
      <c r="E28" s="397">
        <f t="shared" si="0"/>
        <v>0.373</v>
      </c>
    </row>
    <row r="29" spans="1:5" ht="37.5" customHeight="1">
      <c r="A29" s="287"/>
      <c r="B29" s="236"/>
      <c r="C29" s="279"/>
      <c r="D29" s="279"/>
      <c r="E29" s="397" t="str">
        <f t="shared" si="0"/>
        <v/>
      </c>
    </row>
    <row r="30" spans="1:5" s="380" customFormat="1" ht="37.5" customHeight="1">
      <c r="A30" s="389"/>
      <c r="B30" s="396" t="s">
        <v>3201</v>
      </c>
      <c r="C30" s="280">
        <f>SUM(C4,C20)</f>
        <v>60163</v>
      </c>
      <c r="D30" s="280">
        <f>SUM(D4,D20)</f>
        <v>61366</v>
      </c>
      <c r="E30" s="397">
        <f t="shared" si="0"/>
        <v>0.02</v>
      </c>
    </row>
    <row r="31" spans="1:5" ht="37.5" customHeight="1">
      <c r="A31" s="284">
        <v>105</v>
      </c>
      <c r="B31" s="235" t="s">
        <v>56</v>
      </c>
      <c r="C31" s="280"/>
      <c r="D31" s="280"/>
      <c r="E31" s="397" t="str">
        <f t="shared" si="0"/>
        <v/>
      </c>
    </row>
    <row r="32" spans="1:5" ht="37.5" customHeight="1">
      <c r="A32" s="359">
        <v>110</v>
      </c>
      <c r="B32" s="360" t="s">
        <v>57</v>
      </c>
      <c r="C32" s="280">
        <f>SUM(C33:C38)</f>
        <v>113884</v>
      </c>
      <c r="D32" s="280">
        <f>SUM(D33:D38)</f>
        <v>96264</v>
      </c>
      <c r="E32" s="397">
        <f t="shared" si="0"/>
        <v>-0.155</v>
      </c>
    </row>
    <row r="33" spans="1:5" ht="37.5" customHeight="1">
      <c r="A33" s="287">
        <v>11001</v>
      </c>
      <c r="B33" s="236" t="s">
        <v>58</v>
      </c>
      <c r="C33" s="279">
        <v>5693</v>
      </c>
      <c r="D33" s="279">
        <v>5693</v>
      </c>
      <c r="E33" s="397">
        <f t="shared" si="0"/>
        <v>0</v>
      </c>
    </row>
    <row r="34" spans="1:5" ht="37.5" customHeight="1">
      <c r="A34" s="287"/>
      <c r="B34" s="236" t="s">
        <v>59</v>
      </c>
      <c r="C34" s="279">
        <v>98340</v>
      </c>
      <c r="D34" s="279">
        <v>75163</v>
      </c>
      <c r="E34" s="397">
        <f t="shared" si="0"/>
        <v>-0.23599999999999999</v>
      </c>
    </row>
    <row r="35" spans="1:5" ht="37.5" customHeight="1">
      <c r="A35" s="287">
        <v>11008</v>
      </c>
      <c r="B35" s="236" t="s">
        <v>60</v>
      </c>
      <c r="C35" s="279">
        <v>4543</v>
      </c>
      <c r="D35" s="279">
        <v>4830</v>
      </c>
      <c r="E35" s="397">
        <f t="shared" si="0"/>
        <v>6.3E-2</v>
      </c>
    </row>
    <row r="36" spans="1:5" ht="37.5" customHeight="1">
      <c r="A36" s="287">
        <v>11009</v>
      </c>
      <c r="B36" s="236" t="s">
        <v>61</v>
      </c>
      <c r="C36" s="279">
        <v>4315</v>
      </c>
      <c r="D36" s="279">
        <v>10578</v>
      </c>
      <c r="E36" s="397">
        <f t="shared" si="0"/>
        <v>1.4510000000000001</v>
      </c>
    </row>
    <row r="37" spans="1:5" s="381" customFormat="1" ht="37.5" customHeight="1">
      <c r="A37" s="390">
        <v>11013</v>
      </c>
      <c r="B37" s="240" t="s">
        <v>62</v>
      </c>
      <c r="C37" s="279"/>
      <c r="D37" s="279"/>
      <c r="E37" s="397" t="str">
        <f t="shared" si="0"/>
        <v/>
      </c>
    </row>
    <row r="38" spans="1:5" s="381" customFormat="1" ht="37.5" customHeight="1">
      <c r="A38" s="390">
        <v>11015</v>
      </c>
      <c r="B38" s="240" t="s">
        <v>63</v>
      </c>
      <c r="C38" s="279">
        <v>993</v>
      </c>
      <c r="D38" s="279"/>
      <c r="E38" s="397">
        <f t="shared" si="0"/>
        <v>-1</v>
      </c>
    </row>
    <row r="39" spans="1:5" ht="37.5" customHeight="1">
      <c r="A39" s="391"/>
      <c r="B39" s="392" t="s">
        <v>64</v>
      </c>
      <c r="C39" s="280">
        <f>SUM(C30:C32)</f>
        <v>174047</v>
      </c>
      <c r="D39" s="280">
        <f>SUM(D30:D32)</f>
        <v>157630</v>
      </c>
      <c r="E39" s="397">
        <f t="shared" si="0"/>
        <v>-9.4E-2</v>
      </c>
    </row>
    <row r="40" spans="1:5">
      <c r="C40" s="393"/>
      <c r="D40" s="393"/>
    </row>
    <row r="41" spans="1:5">
      <c r="D41" s="393"/>
    </row>
    <row r="42" spans="1:5">
      <c r="C42" s="393"/>
      <c r="D42" s="393"/>
    </row>
    <row r="43" spans="1:5">
      <c r="D43" s="393"/>
    </row>
    <row r="44" spans="1:5">
      <c r="C44" s="393"/>
      <c r="D44" s="393"/>
    </row>
    <row r="45" spans="1:5">
      <c r="C45" s="393"/>
      <c r="D45" s="393"/>
    </row>
    <row r="46" spans="1:5">
      <c r="D46" s="393"/>
    </row>
    <row r="47" spans="1:5">
      <c r="C47" s="393"/>
      <c r="D47" s="393"/>
    </row>
    <row r="48" spans="1:5">
      <c r="C48" s="393"/>
      <c r="D48" s="393"/>
    </row>
    <row r="49" spans="3:4">
      <c r="C49" s="393"/>
      <c r="D49" s="393"/>
    </row>
    <row r="50" spans="3:4">
      <c r="C50" s="393"/>
      <c r="D50" s="393"/>
    </row>
    <row r="51" spans="3:4">
      <c r="D51" s="393"/>
    </row>
    <row r="52" spans="3:4">
      <c r="C52" s="393"/>
      <c r="D52" s="393"/>
    </row>
  </sheetData>
  <autoFilter ref="A3:E39"/>
  <mergeCells count="1">
    <mergeCell ref="B1:E1"/>
  </mergeCells>
  <phoneticPr fontId="81" type="noConversion"/>
  <conditionalFormatting sqref="E2">
    <cfRule type="cellIs" dxfId="112" priority="38" stopIfTrue="1" operator="lessThanOrEqual">
      <formula>-1</formula>
    </cfRule>
  </conditionalFormatting>
  <conditionalFormatting sqref="A31:B31">
    <cfRule type="expression" dxfId="111" priority="44" stopIfTrue="1">
      <formula>"len($A:$A)=3"</formula>
    </cfRule>
  </conditionalFormatting>
  <conditionalFormatting sqref="C31">
    <cfRule type="expression" dxfId="110" priority="29" stopIfTrue="1">
      <formula>"len($A:$A)=3"</formula>
    </cfRule>
  </conditionalFormatting>
  <conditionalFormatting sqref="D31">
    <cfRule type="expression" dxfId="109" priority="18" stopIfTrue="1">
      <formula>"len($A:$A)=3"</formula>
    </cfRule>
  </conditionalFormatting>
  <conditionalFormatting sqref="B7:B8">
    <cfRule type="expression" dxfId="108" priority="52" stopIfTrue="1">
      <formula>"len($A:$A)=3"</formula>
    </cfRule>
  </conditionalFormatting>
  <conditionalFormatting sqref="B32:B34">
    <cfRule type="expression" dxfId="107" priority="13" stopIfTrue="1">
      <formula>"len($A:$A)=3"</formula>
    </cfRule>
  </conditionalFormatting>
  <conditionalFormatting sqref="B37:B39">
    <cfRule type="expression" dxfId="106" priority="7" stopIfTrue="1">
      <formula>"len($A:$A)=3"</formula>
    </cfRule>
    <cfRule type="expression" dxfId="105" priority="8" stopIfTrue="1">
      <formula>"len($A:$A)=3"</formula>
    </cfRule>
  </conditionalFormatting>
  <conditionalFormatting sqref="C4:C29 D4 D20">
    <cfRule type="expression" dxfId="104" priority="30" stopIfTrue="1">
      <formula>"len($A:$A)=3"</formula>
    </cfRule>
  </conditionalFormatting>
  <conditionalFormatting sqref="C4:C6 D4">
    <cfRule type="expression" dxfId="103" priority="33" stopIfTrue="1">
      <formula>"len($A:$A)=3"</formula>
    </cfRule>
  </conditionalFormatting>
  <conditionalFormatting sqref="C7:C8">
    <cfRule type="expression" dxfId="102" priority="31" stopIfTrue="1">
      <formula>"len($A:$A)=3"</formula>
    </cfRule>
  </conditionalFormatting>
  <conditionalFormatting sqref="C33:C34">
    <cfRule type="expression" dxfId="101" priority="27" stopIfTrue="1">
      <formula>"len($A:$A)=3"</formula>
    </cfRule>
  </conditionalFormatting>
  <conditionalFormatting sqref="C35:C36">
    <cfRule type="expression" dxfId="100" priority="25" stopIfTrue="1">
      <formula>"len($A:$A)=3"</formula>
    </cfRule>
  </conditionalFormatting>
  <conditionalFormatting sqref="D5:D19 D21:D29">
    <cfRule type="expression" dxfId="99" priority="19" stopIfTrue="1">
      <formula>"len($A:$A)=3"</formula>
    </cfRule>
  </conditionalFormatting>
  <conditionalFormatting sqref="D5:D6">
    <cfRule type="expression" dxfId="98" priority="22" stopIfTrue="1">
      <formula>"len($A:$A)=3"</formula>
    </cfRule>
  </conditionalFormatting>
  <conditionalFormatting sqref="D7:D8">
    <cfRule type="expression" dxfId="97" priority="20" stopIfTrue="1">
      <formula>"len($A:$A)=3"</formula>
    </cfRule>
  </conditionalFormatting>
  <conditionalFormatting sqref="D33:D34">
    <cfRule type="expression" dxfId="96" priority="16" stopIfTrue="1">
      <formula>"len($A:$A)=3"</formula>
    </cfRule>
  </conditionalFormatting>
  <conditionalFormatting sqref="D35:D36">
    <cfRule type="expression" dxfId="95" priority="14" stopIfTrue="1">
      <formula>"len($A:$A)=3"</formula>
    </cfRule>
  </conditionalFormatting>
  <conditionalFormatting sqref="D37:D39">
    <cfRule type="expression" dxfId="94" priority="24" stopIfTrue="1">
      <formula>"len($A:$A)=3"</formula>
    </cfRule>
  </conditionalFormatting>
  <conditionalFormatting sqref="D38:D39">
    <cfRule type="expression" dxfId="93" priority="21" stopIfTrue="1">
      <formula>"len($A:$A)=3"</formula>
    </cfRule>
  </conditionalFormatting>
  <conditionalFormatting sqref="A4:B29">
    <cfRule type="expression" dxfId="92" priority="49" stopIfTrue="1">
      <formula>"len($A:$A)=3"</formula>
    </cfRule>
  </conditionalFormatting>
  <conditionalFormatting sqref="B4:B6 B31 B39">
    <cfRule type="expression" dxfId="91" priority="58" stopIfTrue="1">
      <formula>"len($A:$A)=3"</formula>
    </cfRule>
  </conditionalFormatting>
  <conditionalFormatting sqref="C31 C32:D34">
    <cfRule type="expression" dxfId="90" priority="34" stopIfTrue="1">
      <formula>"len($A:$A)=3"</formula>
    </cfRule>
  </conditionalFormatting>
  <conditionalFormatting sqref="D31 D33:D34">
    <cfRule type="expression" dxfId="89" priority="23" stopIfTrue="1">
      <formula>"len($A:$A)=3"</formula>
    </cfRule>
  </conditionalFormatting>
  <conditionalFormatting sqref="A32:B34 B38:B39">
    <cfRule type="expression" dxfId="88" priority="12" stopIfTrue="1">
      <formula>"len($A:$A)=3"</formula>
    </cfRule>
  </conditionalFormatting>
  <conditionalFormatting sqref="C32:D34">
    <cfRule type="expression" dxfId="87" priority="28" stopIfTrue="1">
      <formula>"len($A:$A)=3"</formula>
    </cfRule>
  </conditionalFormatting>
  <conditionalFormatting sqref="A33:B34">
    <cfRule type="expression" dxfId="86" priority="11" stopIfTrue="1">
      <formula>"len($A:$A)=3"</formula>
    </cfRule>
  </conditionalFormatting>
  <conditionalFormatting sqref="B39 A35:D35">
    <cfRule type="expression" dxfId="85" priority="56" stopIfTrue="1">
      <formula>"len($A:$A)=3"</formula>
    </cfRule>
  </conditionalFormatting>
  <conditionalFormatting sqref="A35:B36">
    <cfRule type="expression" dxfId="84" priority="9" stopIfTrue="1">
      <formula>"len($A:$A)=3"</formula>
    </cfRule>
  </conditionalFormatting>
  <conditionalFormatting sqref="C37:C39 D39">
    <cfRule type="expression" dxfId="83" priority="35" stopIfTrue="1">
      <formula>"len($A:$A)=3"</formula>
    </cfRule>
  </conditionalFormatting>
  <conditionalFormatting sqref="C38:C39 D39">
    <cfRule type="expression" dxfId="82" priority="32" stopIfTrue="1">
      <formula>"len($A:$A)=3"</formula>
    </cfRule>
  </conditionalFormatting>
  <printOptions horizontalCentered="1"/>
  <pageMargins left="0.47222222222222199" right="0.39305555555555599" top="0.74791666666666701" bottom="0.74791666666666701" header="0.31458333333333299" footer="0.31458333333333299"/>
  <pageSetup paperSize="9" scale="75" orientation="portrait" r:id="rId1"/>
  <headerFooter alignWithMargins="0">
    <oddHeader>&amp;L&amp;"黑体"&amp;22附件1</oddHeader>
    <oddFooter>&amp;C&amp;16-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282"/>
  <sheetViews>
    <sheetView showGridLines="0" showZeros="0" zoomScale="115" zoomScaleNormal="115" zoomScaleSheetLayoutView="100" workbookViewId="0">
      <pane ySplit="3" topLeftCell="A253" activePane="bottomLeft" state="frozen"/>
      <selection sqref="A1:D1"/>
      <selection pane="bottomLeft" activeCell="K262" sqref="K262"/>
    </sheetView>
  </sheetViews>
  <sheetFormatPr defaultColWidth="9" defaultRowHeight="15.6"/>
  <cols>
    <col min="1" max="1" width="21.44140625" style="211" customWidth="1"/>
    <col min="2" max="2" width="50.77734375" style="211" customWidth="1"/>
    <col min="3" max="4" width="20.6640625" style="211" customWidth="1"/>
    <col min="5" max="5" width="20.6640625" style="269" customWidth="1"/>
    <col min="6" max="16384" width="9" style="211"/>
  </cols>
  <sheetData>
    <row r="1" spans="1:5" ht="45" customHeight="1">
      <c r="B1" s="476" t="s">
        <v>3216</v>
      </c>
      <c r="C1" s="477"/>
      <c r="D1" s="477"/>
      <c r="E1" s="477"/>
    </row>
    <row r="2" spans="1:5" s="213" customFormat="1" ht="20.100000000000001" customHeight="1">
      <c r="B2" s="214"/>
      <c r="C2" s="214"/>
      <c r="D2" s="214"/>
      <c r="E2" s="215" t="s">
        <v>0</v>
      </c>
    </row>
    <row r="3" spans="1:5" s="219" customFormat="1" ht="45" customHeight="1">
      <c r="A3" s="216" t="s">
        <v>1</v>
      </c>
      <c r="B3" s="217" t="s">
        <v>2</v>
      </c>
      <c r="C3" s="218" t="s">
        <v>3</v>
      </c>
      <c r="D3" s="218" t="s">
        <v>4</v>
      </c>
      <c r="E3" s="218" t="s">
        <v>5</v>
      </c>
    </row>
    <row r="4" spans="1:5" ht="37.950000000000003" customHeight="1">
      <c r="A4" s="220" t="s">
        <v>77</v>
      </c>
      <c r="B4" s="221" t="s">
        <v>2524</v>
      </c>
      <c r="C4" s="228">
        <f>SUBTOTAL(9,C5:C11)</f>
        <v>3243</v>
      </c>
      <c r="D4" s="228">
        <f>SUBTOTAL(9,D5:D11)</f>
        <v>4735</v>
      </c>
      <c r="E4" s="397">
        <f t="shared" ref="E4:E5" si="0">IF(C4&lt;&gt;0,D4/C4-1,"")</f>
        <v>0.46</v>
      </c>
    </row>
    <row r="5" spans="1:5" ht="37.950000000000003" customHeight="1">
      <c r="A5" s="224" t="s">
        <v>2525</v>
      </c>
      <c r="B5" s="223" t="s">
        <v>2526</v>
      </c>
      <c r="C5" s="225">
        <v>3</v>
      </c>
      <c r="D5" s="225"/>
      <c r="E5" s="397">
        <f t="shared" si="0"/>
        <v>-1</v>
      </c>
    </row>
    <row r="6" spans="1:5" ht="37.950000000000003" customHeight="1">
      <c r="A6" s="224" t="s">
        <v>2527</v>
      </c>
      <c r="B6" s="223" t="s">
        <v>2528</v>
      </c>
      <c r="C6" s="225">
        <v>466</v>
      </c>
      <c r="D6" s="225">
        <v>376</v>
      </c>
      <c r="E6" s="226">
        <f t="shared" ref="E6:E67" si="1">IF(C6&gt;0,D6/C6-1,IF(C6&lt;0,-(D6/C6-1),""))</f>
        <v>-0.193</v>
      </c>
    </row>
    <row r="7" spans="1:5" ht="37.950000000000003" customHeight="1">
      <c r="A7" s="224" t="s">
        <v>2529</v>
      </c>
      <c r="B7" s="223" t="s">
        <v>2530</v>
      </c>
      <c r="C7" s="225">
        <v>866</v>
      </c>
      <c r="D7" s="225">
        <v>1073</v>
      </c>
      <c r="E7" s="226">
        <f t="shared" si="1"/>
        <v>0.23899999999999999</v>
      </c>
    </row>
    <row r="8" spans="1:5" ht="37.950000000000003" customHeight="1">
      <c r="A8" s="224" t="s">
        <v>2531</v>
      </c>
      <c r="B8" s="223" t="s">
        <v>2532</v>
      </c>
      <c r="C8" s="225">
        <v>191</v>
      </c>
      <c r="D8" s="225">
        <v>448</v>
      </c>
      <c r="E8" s="226">
        <f t="shared" si="1"/>
        <v>1.3460000000000001</v>
      </c>
    </row>
    <row r="9" spans="1:5" s="205" customFormat="1" ht="37.950000000000003" customHeight="1">
      <c r="A9" s="224" t="s">
        <v>2533</v>
      </c>
      <c r="B9" s="223" t="s">
        <v>2534</v>
      </c>
      <c r="C9" s="225">
        <v>0</v>
      </c>
      <c r="D9" s="225">
        <v>0</v>
      </c>
      <c r="E9" s="226" t="str">
        <f t="shared" si="1"/>
        <v/>
      </c>
    </row>
    <row r="10" spans="1:5" ht="37.950000000000003" customHeight="1">
      <c r="A10" s="224" t="s">
        <v>2535</v>
      </c>
      <c r="B10" s="223" t="s">
        <v>2536</v>
      </c>
      <c r="C10" s="225">
        <v>1717</v>
      </c>
      <c r="D10" s="225">
        <v>2838</v>
      </c>
      <c r="E10" s="226">
        <f t="shared" si="1"/>
        <v>0.65300000000000002</v>
      </c>
    </row>
    <row r="11" spans="1:5" ht="37.950000000000003" customHeight="1">
      <c r="A11" s="224" t="s">
        <v>2537</v>
      </c>
      <c r="B11" s="223" t="s">
        <v>2538</v>
      </c>
      <c r="C11" s="225"/>
      <c r="D11" s="225"/>
      <c r="E11" s="397" t="str">
        <f t="shared" ref="E11" si="2">IF(C11&lt;&gt;0,D11/C11-1,"")</f>
        <v/>
      </c>
    </row>
    <row r="12" spans="1:5" s="205" customFormat="1" ht="37.950000000000003" customHeight="1">
      <c r="A12" s="224" t="s">
        <v>2539</v>
      </c>
      <c r="B12" s="223" t="s">
        <v>2540</v>
      </c>
      <c r="C12" s="225">
        <v>0</v>
      </c>
      <c r="D12" s="225">
        <v>0</v>
      </c>
      <c r="E12" s="226" t="str">
        <f t="shared" si="1"/>
        <v/>
      </c>
    </row>
    <row r="13" spans="1:5" ht="37.950000000000003" customHeight="1">
      <c r="A13" s="224" t="s">
        <v>2541</v>
      </c>
      <c r="B13" s="223" t="s">
        <v>2542</v>
      </c>
      <c r="C13" s="225">
        <v>0</v>
      </c>
      <c r="D13" s="225">
        <v>0</v>
      </c>
      <c r="E13" s="226" t="str">
        <f t="shared" si="1"/>
        <v/>
      </c>
    </row>
    <row r="14" spans="1:5" s="205" customFormat="1" ht="37.950000000000003" customHeight="1">
      <c r="A14" s="224" t="s">
        <v>2543</v>
      </c>
      <c r="B14" s="223" t="s">
        <v>2544</v>
      </c>
      <c r="C14" s="225">
        <v>0</v>
      </c>
      <c r="D14" s="225">
        <v>30</v>
      </c>
      <c r="E14" s="226" t="str">
        <f t="shared" si="1"/>
        <v/>
      </c>
    </row>
    <row r="15" spans="1:5" ht="37.950000000000003" customHeight="1">
      <c r="A15" s="224" t="s">
        <v>2545</v>
      </c>
      <c r="B15" s="223" t="s">
        <v>2546</v>
      </c>
      <c r="C15" s="225">
        <v>2499</v>
      </c>
      <c r="D15" s="225">
        <v>3109</v>
      </c>
      <c r="E15" s="226">
        <f t="shared" si="1"/>
        <v>0.24399999999999999</v>
      </c>
    </row>
    <row r="16" spans="1:5" ht="37.950000000000003" customHeight="1">
      <c r="A16" s="224" t="s">
        <v>2547</v>
      </c>
      <c r="B16" s="223" t="s">
        <v>2548</v>
      </c>
      <c r="C16" s="225">
        <v>0</v>
      </c>
      <c r="D16" s="225">
        <v>5040</v>
      </c>
      <c r="E16" s="226" t="str">
        <f t="shared" si="1"/>
        <v/>
      </c>
    </row>
    <row r="17" spans="1:5" s="205" customFormat="1" ht="37.950000000000003" customHeight="1">
      <c r="A17" s="224" t="s">
        <v>2549</v>
      </c>
      <c r="B17" s="223" t="s">
        <v>2550</v>
      </c>
      <c r="C17" s="225">
        <f>SUM(C18:C19)</f>
        <v>0</v>
      </c>
      <c r="D17" s="225">
        <f>SUM(D18:D19)</f>
        <v>0</v>
      </c>
      <c r="E17" s="226" t="str">
        <f t="shared" si="1"/>
        <v/>
      </c>
    </row>
    <row r="18" spans="1:5" s="205" customFormat="1" ht="37.950000000000003" customHeight="1">
      <c r="A18" s="224" t="s">
        <v>2551</v>
      </c>
      <c r="B18" s="223" t="s">
        <v>2552</v>
      </c>
      <c r="C18" s="225">
        <v>0</v>
      </c>
      <c r="D18" s="225">
        <v>0</v>
      </c>
      <c r="E18" s="226" t="str">
        <f t="shared" si="1"/>
        <v/>
      </c>
    </row>
    <row r="19" spans="1:5" s="205" customFormat="1" ht="37.950000000000003" customHeight="1">
      <c r="A19" s="224" t="s">
        <v>2553</v>
      </c>
      <c r="B19" s="223" t="s">
        <v>2554</v>
      </c>
      <c r="C19" s="225">
        <v>0</v>
      </c>
      <c r="D19" s="225">
        <v>0</v>
      </c>
      <c r="E19" s="226" t="str">
        <f t="shared" si="1"/>
        <v/>
      </c>
    </row>
    <row r="20" spans="1:5" ht="37.950000000000003" customHeight="1">
      <c r="A20" s="220" t="s">
        <v>79</v>
      </c>
      <c r="B20" s="221" t="s">
        <v>2555</v>
      </c>
      <c r="C20" s="228">
        <f>SUBTOTAL(9,C21:C29)</f>
        <v>69238</v>
      </c>
      <c r="D20" s="228">
        <f>SUBTOTAL(9,D21:D29)</f>
        <v>71932</v>
      </c>
      <c r="E20" s="397">
        <f t="shared" ref="E20:E21" si="3">IF(C20&lt;&gt;0,D20/C20-1,"")</f>
        <v>3.9E-2</v>
      </c>
    </row>
    <row r="21" spans="1:5" ht="37.950000000000003" customHeight="1">
      <c r="A21" s="224" t="s">
        <v>2556</v>
      </c>
      <c r="B21" s="223" t="s">
        <v>2557</v>
      </c>
      <c r="C21" s="225">
        <v>51</v>
      </c>
      <c r="D21" s="225"/>
      <c r="E21" s="397">
        <f t="shared" si="3"/>
        <v>-1</v>
      </c>
    </row>
    <row r="22" spans="1:5" ht="37.950000000000003" customHeight="1">
      <c r="A22" s="224" t="s">
        <v>2558</v>
      </c>
      <c r="B22" s="223" t="s">
        <v>2559</v>
      </c>
      <c r="C22" s="225">
        <v>38805</v>
      </c>
      <c r="D22" s="225">
        <v>39463</v>
      </c>
      <c r="E22" s="226">
        <f t="shared" si="1"/>
        <v>1.7000000000000001E-2</v>
      </c>
    </row>
    <row r="23" spans="1:5" ht="37.950000000000003" customHeight="1">
      <c r="A23" s="224" t="s">
        <v>2560</v>
      </c>
      <c r="B23" s="223" t="s">
        <v>2561</v>
      </c>
      <c r="C23" s="225">
        <v>27430</v>
      </c>
      <c r="D23" s="225">
        <v>27738</v>
      </c>
      <c r="E23" s="226">
        <f t="shared" si="1"/>
        <v>1.0999999999999999E-2</v>
      </c>
    </row>
    <row r="24" spans="1:5" ht="37.950000000000003" customHeight="1">
      <c r="A24" s="224" t="s">
        <v>2562</v>
      </c>
      <c r="B24" s="223" t="s">
        <v>2563</v>
      </c>
      <c r="C24" s="225">
        <v>1133</v>
      </c>
      <c r="D24" s="225">
        <v>1241</v>
      </c>
      <c r="E24" s="226">
        <f t="shared" si="1"/>
        <v>9.5000000000000001E-2</v>
      </c>
    </row>
    <row r="25" spans="1:5" ht="37.950000000000003" customHeight="1">
      <c r="A25" s="224" t="s">
        <v>2564</v>
      </c>
      <c r="B25" s="223" t="s">
        <v>2565</v>
      </c>
      <c r="C25" s="225"/>
      <c r="D25" s="225"/>
      <c r="E25" s="397" t="str">
        <f t="shared" ref="E25" si="4">IF(C25&lt;&gt;0,D25/C25-1,"")</f>
        <v/>
      </c>
    </row>
    <row r="26" spans="1:5" s="205" customFormat="1" ht="37.950000000000003" customHeight="1">
      <c r="A26" s="224" t="s">
        <v>2566</v>
      </c>
      <c r="B26" s="223" t="s">
        <v>2559</v>
      </c>
      <c r="C26" s="225">
        <v>0</v>
      </c>
      <c r="D26" s="225">
        <v>230</v>
      </c>
      <c r="E26" s="226" t="str">
        <f t="shared" si="1"/>
        <v/>
      </c>
    </row>
    <row r="27" spans="1:5" ht="37.950000000000003" customHeight="1">
      <c r="A27" s="224" t="s">
        <v>2567</v>
      </c>
      <c r="B27" s="223" t="s">
        <v>2561</v>
      </c>
      <c r="C27" s="225">
        <v>1147</v>
      </c>
      <c r="D27" s="225">
        <v>2635</v>
      </c>
      <c r="E27" s="226">
        <f t="shared" si="1"/>
        <v>1.2969999999999999</v>
      </c>
    </row>
    <row r="28" spans="1:5" ht="37.950000000000003" customHeight="1">
      <c r="A28" s="224" t="s">
        <v>2568</v>
      </c>
      <c r="B28" s="223" t="s">
        <v>2569</v>
      </c>
      <c r="C28" s="225">
        <v>672</v>
      </c>
      <c r="D28" s="225">
        <v>625</v>
      </c>
      <c r="E28" s="226">
        <f t="shared" si="1"/>
        <v>-7.0000000000000007E-2</v>
      </c>
    </row>
    <row r="29" spans="1:5" s="208" customFormat="1" ht="37.950000000000003" customHeight="1">
      <c r="A29" s="224" t="s">
        <v>2570</v>
      </c>
      <c r="B29" s="223" t="s">
        <v>2571</v>
      </c>
      <c r="C29" s="225"/>
      <c r="D29" s="225"/>
      <c r="E29" s="397" t="str">
        <f t="shared" ref="E29" si="5">IF(C29&lt;&gt;0,D29/C29-1,"")</f>
        <v/>
      </c>
    </row>
    <row r="30" spans="1:5" s="205" customFormat="1" ht="37.950000000000003" customHeight="1">
      <c r="A30" s="224" t="s">
        <v>2572</v>
      </c>
      <c r="B30" s="223" t="s">
        <v>2561</v>
      </c>
      <c r="C30" s="225">
        <v>0</v>
      </c>
      <c r="D30" s="225">
        <v>0</v>
      </c>
      <c r="E30" s="226" t="str">
        <f t="shared" si="1"/>
        <v/>
      </c>
    </row>
    <row r="31" spans="1:5" s="205" customFormat="1" ht="37.950000000000003" customHeight="1">
      <c r="A31" s="224" t="s">
        <v>2573</v>
      </c>
      <c r="B31" s="223" t="s">
        <v>2574</v>
      </c>
      <c r="C31" s="225">
        <v>0</v>
      </c>
      <c r="D31" s="225">
        <v>110</v>
      </c>
      <c r="E31" s="226" t="str">
        <f t="shared" si="1"/>
        <v/>
      </c>
    </row>
    <row r="32" spans="1:5" ht="37.950000000000003" customHeight="1">
      <c r="A32" s="220" t="s">
        <v>83</v>
      </c>
      <c r="B32" s="221" t="s">
        <v>2575</v>
      </c>
      <c r="C32" s="228">
        <f>SUBTOTAL(9,C33)</f>
        <v>0</v>
      </c>
      <c r="D32" s="228">
        <f>SUBTOTAL(9,D33)</f>
        <v>0</v>
      </c>
      <c r="E32" s="397" t="str">
        <f t="shared" ref="E32:E33" si="6">IF(C32&lt;&gt;0,D32/C32-1,"")</f>
        <v/>
      </c>
    </row>
    <row r="33" spans="1:5" ht="37.950000000000003" customHeight="1">
      <c r="A33" s="224" t="s">
        <v>2576</v>
      </c>
      <c r="B33" s="223" t="s">
        <v>2577</v>
      </c>
      <c r="C33" s="225"/>
      <c r="D33" s="225"/>
      <c r="E33" s="397" t="str">
        <f t="shared" si="6"/>
        <v/>
      </c>
    </row>
    <row r="34" spans="1:5" s="205" customFormat="1" ht="37.950000000000003" customHeight="1">
      <c r="A34" s="224">
        <v>2116001</v>
      </c>
      <c r="B34" s="223" t="s">
        <v>2578</v>
      </c>
      <c r="C34" s="225">
        <v>1780</v>
      </c>
      <c r="D34" s="225">
        <v>0</v>
      </c>
      <c r="E34" s="226">
        <f t="shared" si="1"/>
        <v>-1</v>
      </c>
    </row>
    <row r="35" spans="1:5" s="205" customFormat="1" ht="37.950000000000003" customHeight="1">
      <c r="A35" s="224">
        <v>2116002</v>
      </c>
      <c r="B35" s="223" t="s">
        <v>2579</v>
      </c>
      <c r="C35" s="225">
        <v>2091</v>
      </c>
      <c r="D35" s="225">
        <v>0</v>
      </c>
      <c r="E35" s="226">
        <f t="shared" si="1"/>
        <v>-1</v>
      </c>
    </row>
    <row r="36" spans="1:5" s="205" customFormat="1" ht="37.950000000000003" customHeight="1">
      <c r="A36" s="224">
        <v>2116003</v>
      </c>
      <c r="B36" s="223" t="s">
        <v>2580</v>
      </c>
      <c r="C36" s="225">
        <v>0</v>
      </c>
      <c r="D36" s="225">
        <v>0</v>
      </c>
      <c r="E36" s="226" t="str">
        <f t="shared" si="1"/>
        <v/>
      </c>
    </row>
    <row r="37" spans="1:5" s="208" customFormat="1" ht="37.950000000000003" customHeight="1">
      <c r="A37" s="224">
        <v>2116099</v>
      </c>
      <c r="B37" s="223" t="s">
        <v>2581</v>
      </c>
      <c r="C37" s="225">
        <v>0</v>
      </c>
      <c r="D37" s="225">
        <v>1550</v>
      </c>
      <c r="E37" s="226" t="str">
        <f t="shared" si="1"/>
        <v/>
      </c>
    </row>
    <row r="38" spans="1:5" s="205" customFormat="1" ht="37.950000000000003" customHeight="1">
      <c r="A38" s="224">
        <v>21161</v>
      </c>
      <c r="B38" s="223" t="s">
        <v>2582</v>
      </c>
      <c r="C38" s="225">
        <f>SUM(C39:C42)</f>
        <v>0</v>
      </c>
      <c r="D38" s="225">
        <f>SUM(D39:D42)</f>
        <v>0</v>
      </c>
      <c r="E38" s="226" t="str">
        <f t="shared" si="1"/>
        <v/>
      </c>
    </row>
    <row r="39" spans="1:5" ht="37.950000000000003" customHeight="1">
      <c r="A39" s="224">
        <v>2116101</v>
      </c>
      <c r="B39" s="223" t="s">
        <v>2583</v>
      </c>
      <c r="C39" s="225">
        <v>0</v>
      </c>
      <c r="D39" s="225">
        <v>0</v>
      </c>
      <c r="E39" s="226" t="str">
        <f t="shared" si="1"/>
        <v/>
      </c>
    </row>
    <row r="40" spans="1:5" ht="37.950000000000003" customHeight="1">
      <c r="A40" s="224">
        <v>2116102</v>
      </c>
      <c r="B40" s="223" t="s">
        <v>2584</v>
      </c>
      <c r="C40" s="225">
        <v>0</v>
      </c>
      <c r="D40" s="225">
        <v>0</v>
      </c>
      <c r="E40" s="226" t="str">
        <f t="shared" si="1"/>
        <v/>
      </c>
    </row>
    <row r="41" spans="1:5" ht="37.950000000000003" customHeight="1">
      <c r="A41" s="224">
        <v>2116103</v>
      </c>
      <c r="B41" s="223" t="s">
        <v>2585</v>
      </c>
      <c r="C41" s="225">
        <v>0</v>
      </c>
      <c r="D41" s="225">
        <v>0</v>
      </c>
      <c r="E41" s="226" t="str">
        <f t="shared" si="1"/>
        <v/>
      </c>
    </row>
    <row r="42" spans="1:5" ht="37.950000000000003" customHeight="1">
      <c r="A42" s="224">
        <v>2116104</v>
      </c>
      <c r="B42" s="223" t="s">
        <v>2586</v>
      </c>
      <c r="C42" s="225">
        <v>0</v>
      </c>
      <c r="D42" s="225">
        <v>0</v>
      </c>
      <c r="E42" s="226" t="str">
        <f t="shared" si="1"/>
        <v/>
      </c>
    </row>
    <row r="43" spans="1:5" ht="37.950000000000003" customHeight="1">
      <c r="A43" s="220" t="s">
        <v>85</v>
      </c>
      <c r="B43" s="221" t="s">
        <v>2587</v>
      </c>
      <c r="C43" s="228">
        <f>SUBTOTAL(9,C44:C89)</f>
        <v>12378319</v>
      </c>
      <c r="D43" s="228">
        <f>SUBTOTAL(9,D44:D89)</f>
        <v>11315194</v>
      </c>
      <c r="E43" s="397">
        <f t="shared" ref="E43:E44" si="7">IF(C43&lt;&gt;0,D43/C43-1,"")</f>
        <v>-8.5999999999999993E-2</v>
      </c>
    </row>
    <row r="44" spans="1:5" ht="37.950000000000003" customHeight="1">
      <c r="A44" s="224" t="s">
        <v>2588</v>
      </c>
      <c r="B44" s="223" t="s">
        <v>2589</v>
      </c>
      <c r="C44" s="225">
        <v>39626</v>
      </c>
      <c r="D44" s="225">
        <v>41236</v>
      </c>
      <c r="E44" s="397">
        <f t="shared" si="7"/>
        <v>4.1000000000000002E-2</v>
      </c>
    </row>
    <row r="45" spans="1:5" ht="37.950000000000003" customHeight="1">
      <c r="A45" s="224" t="s">
        <v>2590</v>
      </c>
      <c r="B45" s="223" t="s">
        <v>2591</v>
      </c>
      <c r="C45" s="225">
        <v>4534219</v>
      </c>
      <c r="D45" s="225">
        <v>6069877</v>
      </c>
      <c r="E45" s="226">
        <f t="shared" si="1"/>
        <v>0.33900000000000002</v>
      </c>
    </row>
    <row r="46" spans="1:5" ht="37.950000000000003" customHeight="1">
      <c r="A46" s="224" t="s">
        <v>2592</v>
      </c>
      <c r="B46" s="223" t="s">
        <v>2593</v>
      </c>
      <c r="C46" s="225">
        <v>967413</v>
      </c>
      <c r="D46" s="225">
        <v>845239</v>
      </c>
      <c r="E46" s="226">
        <f t="shared" si="1"/>
        <v>-0.126</v>
      </c>
    </row>
    <row r="47" spans="1:5" ht="37.950000000000003" customHeight="1">
      <c r="A47" s="224" t="s">
        <v>2594</v>
      </c>
      <c r="B47" s="223" t="s">
        <v>2595</v>
      </c>
      <c r="C47" s="225">
        <v>1410308</v>
      </c>
      <c r="D47" s="225">
        <v>1241123</v>
      </c>
      <c r="E47" s="226">
        <f t="shared" si="1"/>
        <v>-0.12</v>
      </c>
    </row>
    <row r="48" spans="1:5" ht="37.950000000000003" customHeight="1">
      <c r="A48" s="224" t="s">
        <v>2596</v>
      </c>
      <c r="B48" s="223" t="s">
        <v>2597</v>
      </c>
      <c r="C48" s="225">
        <v>181676</v>
      </c>
      <c r="D48" s="225">
        <v>103015</v>
      </c>
      <c r="E48" s="226">
        <f t="shared" si="1"/>
        <v>-0.433</v>
      </c>
    </row>
    <row r="49" spans="1:5" ht="37.950000000000003" customHeight="1">
      <c r="A49" s="224" t="s">
        <v>2598</v>
      </c>
      <c r="B49" s="223" t="s">
        <v>2599</v>
      </c>
      <c r="C49" s="225">
        <v>86494</v>
      </c>
      <c r="D49" s="225">
        <v>73133</v>
      </c>
      <c r="E49" s="226">
        <f t="shared" si="1"/>
        <v>-0.154</v>
      </c>
    </row>
    <row r="50" spans="1:5" ht="37.950000000000003" customHeight="1">
      <c r="A50" s="224" t="s">
        <v>2600</v>
      </c>
      <c r="B50" s="223" t="s">
        <v>2601</v>
      </c>
      <c r="C50" s="225">
        <v>78171</v>
      </c>
      <c r="D50" s="225">
        <v>50354</v>
      </c>
      <c r="E50" s="226">
        <f t="shared" si="1"/>
        <v>-0.35599999999999998</v>
      </c>
    </row>
    <row r="51" spans="1:5" ht="37.950000000000003" customHeight="1">
      <c r="A51" s="224" t="s">
        <v>2602</v>
      </c>
      <c r="B51" s="223" t="s">
        <v>2603</v>
      </c>
      <c r="C51" s="225">
        <v>8905</v>
      </c>
      <c r="D51" s="225">
        <v>29284</v>
      </c>
      <c r="E51" s="226">
        <f t="shared" si="1"/>
        <v>2.2879999999999998</v>
      </c>
    </row>
    <row r="52" spans="1:5" ht="37.950000000000003" customHeight="1">
      <c r="A52" s="224" t="s">
        <v>2604</v>
      </c>
      <c r="B52" s="223" t="s">
        <v>2605</v>
      </c>
      <c r="C52" s="225">
        <v>14041</v>
      </c>
      <c r="D52" s="225">
        <v>0</v>
      </c>
      <c r="E52" s="226">
        <f t="shared" si="1"/>
        <v>-1</v>
      </c>
    </row>
    <row r="53" spans="1:5" ht="37.950000000000003" customHeight="1">
      <c r="A53" s="224" t="s">
        <v>2606</v>
      </c>
      <c r="B53" s="223" t="s">
        <v>2607</v>
      </c>
      <c r="C53" s="225">
        <v>64176</v>
      </c>
      <c r="D53" s="225">
        <v>114157</v>
      </c>
      <c r="E53" s="226">
        <f t="shared" si="1"/>
        <v>0.77900000000000003</v>
      </c>
    </row>
    <row r="54" spans="1:5" ht="37.950000000000003" customHeight="1">
      <c r="A54" s="224" t="s">
        <v>2608</v>
      </c>
      <c r="B54" s="223" t="s">
        <v>2609</v>
      </c>
      <c r="C54" s="225">
        <v>39036</v>
      </c>
      <c r="D54" s="225">
        <v>28088</v>
      </c>
      <c r="E54" s="226">
        <f t="shared" si="1"/>
        <v>-0.28000000000000003</v>
      </c>
    </row>
    <row r="55" spans="1:5" ht="37.950000000000003" customHeight="1">
      <c r="A55" s="224" t="s">
        <v>2610</v>
      </c>
      <c r="B55" s="223" t="s">
        <v>2611</v>
      </c>
      <c r="C55" s="225">
        <v>0</v>
      </c>
      <c r="D55" s="225">
        <v>1861</v>
      </c>
      <c r="E55" s="226" t="str">
        <f t="shared" si="1"/>
        <v/>
      </c>
    </row>
    <row r="56" spans="1:5" ht="37.950000000000003" customHeight="1">
      <c r="A56" s="224" t="s">
        <v>2612</v>
      </c>
      <c r="B56" s="223" t="s">
        <v>2613</v>
      </c>
      <c r="C56" s="225">
        <v>3506607</v>
      </c>
      <c r="D56" s="225">
        <v>2264411</v>
      </c>
      <c r="E56" s="226">
        <f t="shared" si="1"/>
        <v>-0.35399999999999998</v>
      </c>
    </row>
    <row r="57" spans="1:5" ht="37.950000000000003" customHeight="1">
      <c r="A57" s="224" t="s">
        <v>2614</v>
      </c>
      <c r="B57" s="223" t="s">
        <v>2615</v>
      </c>
      <c r="C57" s="225">
        <v>50</v>
      </c>
      <c r="D57" s="225"/>
      <c r="E57" s="397">
        <f t="shared" ref="E57" si="8">IF(C57&lt;&gt;0,D57/C57-1,"")</f>
        <v>-1</v>
      </c>
    </row>
    <row r="58" spans="1:5" ht="37.950000000000003" customHeight="1">
      <c r="A58" s="224" t="s">
        <v>2616</v>
      </c>
      <c r="B58" s="223" t="s">
        <v>2591</v>
      </c>
      <c r="C58" s="225">
        <v>6503</v>
      </c>
      <c r="D58" s="225">
        <v>33627</v>
      </c>
      <c r="E58" s="226">
        <f t="shared" si="1"/>
        <v>4.1710000000000003</v>
      </c>
    </row>
    <row r="59" spans="1:5" ht="37.950000000000003" customHeight="1">
      <c r="A59" s="224" t="s">
        <v>2617</v>
      </c>
      <c r="B59" s="223" t="s">
        <v>2593</v>
      </c>
      <c r="C59" s="225">
        <v>2041</v>
      </c>
      <c r="D59" s="225">
        <v>1763</v>
      </c>
      <c r="E59" s="226">
        <f t="shared" si="1"/>
        <v>-0.13600000000000001</v>
      </c>
    </row>
    <row r="60" spans="1:5" ht="37.950000000000003" customHeight="1">
      <c r="A60" s="224" t="s">
        <v>2618</v>
      </c>
      <c r="B60" s="223" t="s">
        <v>2619</v>
      </c>
      <c r="C60" s="225">
        <v>8882</v>
      </c>
      <c r="D60" s="225">
        <v>2967</v>
      </c>
      <c r="E60" s="226">
        <f t="shared" si="1"/>
        <v>-0.66600000000000004</v>
      </c>
    </row>
    <row r="61" spans="1:5" ht="37.950000000000003" customHeight="1">
      <c r="A61" s="224" t="s">
        <v>2620</v>
      </c>
      <c r="B61" s="223" t="s">
        <v>2621</v>
      </c>
      <c r="C61" s="225"/>
      <c r="D61" s="225"/>
      <c r="E61" s="397" t="str">
        <f t="shared" ref="E61:E62" si="9">IF(C61&lt;&gt;0,D61/C61-1,"")</f>
        <v/>
      </c>
    </row>
    <row r="62" spans="1:5" ht="37.950000000000003" customHeight="1">
      <c r="A62" s="224" t="s">
        <v>2622</v>
      </c>
      <c r="B62" s="223" t="s">
        <v>2623</v>
      </c>
      <c r="C62" s="225">
        <v>409</v>
      </c>
      <c r="D62" s="225">
        <v>200</v>
      </c>
      <c r="E62" s="397">
        <f t="shared" si="9"/>
        <v>-0.51100000000000001</v>
      </c>
    </row>
    <row r="63" spans="1:5" ht="37.950000000000003" customHeight="1">
      <c r="A63" s="224" t="s">
        <v>2624</v>
      </c>
      <c r="B63" s="223" t="s">
        <v>2625</v>
      </c>
      <c r="C63" s="225">
        <v>86278</v>
      </c>
      <c r="D63" s="225">
        <v>112130</v>
      </c>
      <c r="E63" s="226">
        <f t="shared" si="1"/>
        <v>0.3</v>
      </c>
    </row>
    <row r="64" spans="1:5" ht="37.950000000000003" customHeight="1">
      <c r="A64" s="224" t="s">
        <v>2626</v>
      </c>
      <c r="B64" s="223" t="s">
        <v>2627</v>
      </c>
      <c r="C64" s="225">
        <v>20424</v>
      </c>
      <c r="D64" s="225">
        <v>19853</v>
      </c>
      <c r="E64" s="226">
        <f t="shared" si="1"/>
        <v>-2.8000000000000001E-2</v>
      </c>
    </row>
    <row r="65" spans="1:5" ht="37.950000000000003" customHeight="1">
      <c r="A65" s="224" t="s">
        <v>2628</v>
      </c>
      <c r="B65" s="223" t="s">
        <v>2629</v>
      </c>
      <c r="C65" s="225">
        <v>23498</v>
      </c>
      <c r="D65" s="225">
        <v>23268</v>
      </c>
      <c r="E65" s="226">
        <f t="shared" si="1"/>
        <v>-0.01</v>
      </c>
    </row>
    <row r="66" spans="1:5" ht="37.950000000000003" customHeight="1">
      <c r="A66" s="224" t="s">
        <v>2630</v>
      </c>
      <c r="B66" s="223" t="s">
        <v>2631</v>
      </c>
      <c r="C66" s="225">
        <v>2572</v>
      </c>
      <c r="D66" s="225">
        <v>100</v>
      </c>
      <c r="E66" s="226">
        <f t="shared" si="1"/>
        <v>-0.96099999999999997</v>
      </c>
    </row>
    <row r="67" spans="1:5" ht="37.950000000000003" customHeight="1">
      <c r="A67" s="224" t="s">
        <v>2632</v>
      </c>
      <c r="B67" s="223" t="s">
        <v>2633</v>
      </c>
      <c r="C67" s="225">
        <v>183182</v>
      </c>
      <c r="D67" s="225">
        <v>95122</v>
      </c>
      <c r="E67" s="226">
        <f t="shared" si="1"/>
        <v>-0.48099999999999998</v>
      </c>
    </row>
    <row r="68" spans="1:5" ht="37.950000000000003" customHeight="1">
      <c r="A68" s="224" t="s">
        <v>2634</v>
      </c>
      <c r="B68" s="223" t="s">
        <v>2635</v>
      </c>
      <c r="C68" s="225"/>
      <c r="D68" s="225"/>
      <c r="E68" s="397" t="str">
        <f t="shared" ref="E68" si="10">IF(C68&lt;&gt;0,D68/C68-1,"")</f>
        <v/>
      </c>
    </row>
    <row r="69" spans="1:5" ht="37.950000000000003" customHeight="1">
      <c r="A69" s="224" t="s">
        <v>2636</v>
      </c>
      <c r="B69" s="223" t="s">
        <v>2637</v>
      </c>
      <c r="C69" s="225">
        <v>86232</v>
      </c>
      <c r="D69" s="225">
        <v>31617</v>
      </c>
      <c r="E69" s="226">
        <f t="shared" ref="E69:E131" si="11">IF(C69&gt;0,D69/C69-1,IF(C69&lt;0,-(D69/C69-1),""))</f>
        <v>-0.63300000000000001</v>
      </c>
    </row>
    <row r="70" spans="1:5" ht="37.950000000000003" customHeight="1">
      <c r="A70" s="224" t="s">
        <v>2638</v>
      </c>
      <c r="B70" s="223" t="s">
        <v>2639</v>
      </c>
      <c r="C70" s="225">
        <v>831</v>
      </c>
      <c r="D70" s="225">
        <v>767</v>
      </c>
      <c r="E70" s="226">
        <f t="shared" si="11"/>
        <v>-7.6999999999999999E-2</v>
      </c>
    </row>
    <row r="71" spans="1:5" ht="37.950000000000003" customHeight="1">
      <c r="A71" s="224" t="s">
        <v>2640</v>
      </c>
      <c r="B71" s="223" t="s">
        <v>2641</v>
      </c>
      <c r="C71" s="225">
        <v>11295</v>
      </c>
      <c r="D71" s="225">
        <v>7842</v>
      </c>
      <c r="E71" s="226">
        <f t="shared" si="11"/>
        <v>-0.30599999999999999</v>
      </c>
    </row>
    <row r="72" spans="1:5" ht="37.950000000000003" customHeight="1">
      <c r="A72" s="224" t="s">
        <v>2642</v>
      </c>
      <c r="B72" s="223" t="s">
        <v>2643</v>
      </c>
      <c r="C72" s="225"/>
      <c r="D72" s="225"/>
      <c r="E72" s="397" t="str">
        <f t="shared" ref="E72" si="12">IF(C72&lt;&gt;0,D72/C72-1,"")</f>
        <v/>
      </c>
    </row>
    <row r="73" spans="1:5" ht="37.950000000000003" customHeight="1">
      <c r="A73" s="224" t="s">
        <v>2644</v>
      </c>
      <c r="B73" s="223" t="s">
        <v>2591</v>
      </c>
      <c r="C73" s="225">
        <v>0</v>
      </c>
      <c r="D73" s="225">
        <v>5500</v>
      </c>
      <c r="E73" s="226" t="str">
        <f t="shared" si="11"/>
        <v/>
      </c>
    </row>
    <row r="74" spans="1:5" ht="37.950000000000003" customHeight="1">
      <c r="A74" s="224" t="s">
        <v>2645</v>
      </c>
      <c r="B74" s="223" t="s">
        <v>2593</v>
      </c>
      <c r="C74" s="225">
        <v>400</v>
      </c>
      <c r="D74" s="225">
        <v>5000</v>
      </c>
      <c r="E74" s="226">
        <f t="shared" si="11"/>
        <v>11.5</v>
      </c>
    </row>
    <row r="75" spans="1:5" ht="37.950000000000003" customHeight="1">
      <c r="A75" s="224" t="s">
        <v>2646</v>
      </c>
      <c r="B75" s="223" t="s">
        <v>2647</v>
      </c>
      <c r="C75" s="225">
        <v>0</v>
      </c>
      <c r="D75" s="225">
        <v>688</v>
      </c>
      <c r="E75" s="226" t="str">
        <f t="shared" si="11"/>
        <v/>
      </c>
    </row>
    <row r="76" spans="1:5" ht="37.950000000000003" customHeight="1">
      <c r="A76" s="224" t="s">
        <v>2648</v>
      </c>
      <c r="B76" s="223" t="s">
        <v>2649</v>
      </c>
      <c r="C76" s="225">
        <v>40000</v>
      </c>
      <c r="D76" s="225"/>
      <c r="E76" s="397">
        <f t="shared" ref="E76" si="13">IF(C76&lt;&gt;0,D76/C76-1,"")</f>
        <v>-1</v>
      </c>
    </row>
    <row r="77" spans="1:5" ht="37.950000000000003" customHeight="1">
      <c r="A77" s="224" t="s">
        <v>2650</v>
      </c>
      <c r="B77" s="223" t="s">
        <v>2591</v>
      </c>
      <c r="C77" s="225">
        <v>231128</v>
      </c>
      <c r="D77" s="225">
        <v>0</v>
      </c>
      <c r="E77" s="226">
        <f t="shared" si="11"/>
        <v>-1</v>
      </c>
    </row>
    <row r="78" spans="1:5" ht="37.950000000000003" customHeight="1">
      <c r="A78" s="224" t="s">
        <v>2651</v>
      </c>
      <c r="B78" s="223" t="s">
        <v>2593</v>
      </c>
      <c r="C78" s="225">
        <v>140099</v>
      </c>
      <c r="D78" s="225">
        <v>0</v>
      </c>
      <c r="E78" s="226">
        <f t="shared" si="11"/>
        <v>-1</v>
      </c>
    </row>
    <row r="79" spans="1:5" s="205" customFormat="1" ht="37.950000000000003" customHeight="1">
      <c r="A79" s="224" t="s">
        <v>2652</v>
      </c>
      <c r="B79" s="223" t="s">
        <v>2653</v>
      </c>
      <c r="C79" s="225">
        <v>581773</v>
      </c>
      <c r="D79" s="225">
        <v>15876</v>
      </c>
      <c r="E79" s="226">
        <f t="shared" si="11"/>
        <v>-0.97299999999999998</v>
      </c>
    </row>
    <row r="80" spans="1:5" s="205" customFormat="1" ht="37.950000000000003" customHeight="1">
      <c r="A80" s="224" t="s">
        <v>2654</v>
      </c>
      <c r="B80" s="223" t="s">
        <v>2655</v>
      </c>
      <c r="C80" s="225"/>
      <c r="D80" s="225"/>
      <c r="E80" s="397" t="str">
        <f t="shared" ref="E80" si="14">IF(C80&lt;&gt;0,D80/C80-1,"")</f>
        <v/>
      </c>
    </row>
    <row r="81" spans="1:5" s="205" customFormat="1" ht="37.950000000000003" customHeight="1">
      <c r="A81" s="224" t="s">
        <v>2656</v>
      </c>
      <c r="B81" s="223" t="s">
        <v>2625</v>
      </c>
      <c r="C81" s="225">
        <v>8000</v>
      </c>
      <c r="D81" s="225">
        <v>90000</v>
      </c>
      <c r="E81" s="226">
        <f t="shared" si="11"/>
        <v>10.25</v>
      </c>
    </row>
    <row r="82" spans="1:5" s="205" customFormat="1" ht="37.950000000000003" customHeight="1">
      <c r="A82" s="224" t="s">
        <v>2657</v>
      </c>
      <c r="B82" s="223" t="s">
        <v>2627</v>
      </c>
      <c r="C82" s="225">
        <v>50</v>
      </c>
      <c r="D82" s="225">
        <v>1</v>
      </c>
      <c r="E82" s="226">
        <f t="shared" si="11"/>
        <v>-0.98</v>
      </c>
    </row>
    <row r="83" spans="1:5" s="205" customFormat="1" ht="37.950000000000003" customHeight="1">
      <c r="A83" s="224" t="s">
        <v>2658</v>
      </c>
      <c r="B83" s="223" t="s">
        <v>2629</v>
      </c>
      <c r="C83" s="225">
        <v>0</v>
      </c>
      <c r="D83" s="225">
        <v>0</v>
      </c>
      <c r="E83" s="226" t="str">
        <f t="shared" si="11"/>
        <v/>
      </c>
    </row>
    <row r="84" spans="1:5" s="205" customFormat="1" ht="37.950000000000003" customHeight="1">
      <c r="A84" s="224" t="s">
        <v>2659</v>
      </c>
      <c r="B84" s="223" t="s">
        <v>2631</v>
      </c>
      <c r="C84" s="225">
        <v>0</v>
      </c>
      <c r="D84" s="225">
        <v>0</v>
      </c>
      <c r="E84" s="226" t="str">
        <f t="shared" si="11"/>
        <v/>
      </c>
    </row>
    <row r="85" spans="1:5" s="205" customFormat="1" ht="37.950000000000003" customHeight="1">
      <c r="A85" s="224" t="s">
        <v>2660</v>
      </c>
      <c r="B85" s="223" t="s">
        <v>2661</v>
      </c>
      <c r="C85" s="225">
        <v>14000</v>
      </c>
      <c r="D85" s="225">
        <v>6307</v>
      </c>
      <c r="E85" s="226">
        <f t="shared" si="11"/>
        <v>-0.55000000000000004</v>
      </c>
    </row>
    <row r="86" spans="1:5" s="205" customFormat="1" ht="37.950000000000003" customHeight="1">
      <c r="A86" s="224" t="s">
        <v>2662</v>
      </c>
      <c r="B86" s="223" t="s">
        <v>2663</v>
      </c>
      <c r="C86" s="225"/>
      <c r="D86" s="225"/>
      <c r="E86" s="397" t="str">
        <f t="shared" ref="E86" si="15">IF(C86&lt;&gt;0,D86/C86-1,"")</f>
        <v/>
      </c>
    </row>
    <row r="87" spans="1:5" s="205" customFormat="1" ht="37.950000000000003" customHeight="1">
      <c r="A87" s="224" t="s">
        <v>2664</v>
      </c>
      <c r="B87" s="223" t="s">
        <v>2637</v>
      </c>
      <c r="C87" s="225">
        <v>0</v>
      </c>
      <c r="D87" s="225">
        <v>338</v>
      </c>
      <c r="E87" s="226" t="str">
        <f t="shared" si="11"/>
        <v/>
      </c>
    </row>
    <row r="88" spans="1:5" s="205" customFormat="1" ht="37.950000000000003" customHeight="1">
      <c r="A88" s="224" t="s">
        <v>2665</v>
      </c>
      <c r="B88" s="223" t="s">
        <v>2666</v>
      </c>
      <c r="C88" s="225">
        <v>0</v>
      </c>
      <c r="D88" s="225">
        <v>450</v>
      </c>
      <c r="E88" s="226" t="str">
        <f t="shared" si="11"/>
        <v/>
      </c>
    </row>
    <row r="89" spans="1:5" s="205" customFormat="1" ht="37.950000000000003" customHeight="1">
      <c r="A89" s="224" t="s">
        <v>2667</v>
      </c>
      <c r="B89" s="223" t="s">
        <v>2668</v>
      </c>
      <c r="C89" s="225"/>
      <c r="D89" s="225"/>
      <c r="E89" s="397" t="str">
        <f t="shared" ref="E89" si="16">IF(C89&lt;&gt;0,D89/C89-1,"")</f>
        <v/>
      </c>
    </row>
    <row r="90" spans="1:5" s="205" customFormat="1" ht="37.950000000000003" customHeight="1">
      <c r="A90" s="224" t="s">
        <v>2669</v>
      </c>
      <c r="B90" s="223" t="s">
        <v>2591</v>
      </c>
      <c r="C90" s="225">
        <v>0</v>
      </c>
      <c r="D90" s="225">
        <v>1500</v>
      </c>
      <c r="E90" s="226" t="str">
        <f t="shared" si="11"/>
        <v/>
      </c>
    </row>
    <row r="91" spans="1:5" s="205" customFormat="1" ht="37.950000000000003" customHeight="1">
      <c r="A91" s="224" t="s">
        <v>2670</v>
      </c>
      <c r="B91" s="223" t="s">
        <v>2593</v>
      </c>
      <c r="C91" s="225">
        <v>0</v>
      </c>
      <c r="D91" s="225">
        <v>0</v>
      </c>
      <c r="E91" s="226" t="str">
        <f t="shared" si="11"/>
        <v/>
      </c>
    </row>
    <row r="92" spans="1:5" s="205" customFormat="1" ht="37.950000000000003" customHeight="1">
      <c r="A92" s="224" t="s">
        <v>2671</v>
      </c>
      <c r="B92" s="223" t="s">
        <v>2595</v>
      </c>
      <c r="C92" s="225">
        <v>0</v>
      </c>
      <c r="D92" s="225">
        <v>12000</v>
      </c>
      <c r="E92" s="226" t="str">
        <f t="shared" si="11"/>
        <v/>
      </c>
    </row>
    <row r="93" spans="1:5" s="205" customFormat="1" ht="37.950000000000003" customHeight="1">
      <c r="A93" s="224" t="s">
        <v>2672</v>
      </c>
      <c r="B93" s="223" t="s">
        <v>2597</v>
      </c>
      <c r="C93" s="225">
        <v>0</v>
      </c>
      <c r="D93" s="225">
        <v>0</v>
      </c>
      <c r="E93" s="226" t="str">
        <f t="shared" si="11"/>
        <v/>
      </c>
    </row>
    <row r="94" spans="1:5" ht="37.950000000000003" customHeight="1">
      <c r="A94" s="224" t="s">
        <v>2673</v>
      </c>
      <c r="B94" s="223" t="s">
        <v>2603</v>
      </c>
      <c r="C94" s="225">
        <v>0</v>
      </c>
      <c r="D94" s="225">
        <v>0</v>
      </c>
      <c r="E94" s="226" t="str">
        <f t="shared" si="11"/>
        <v/>
      </c>
    </row>
    <row r="95" spans="1:5" ht="37.950000000000003" customHeight="1">
      <c r="A95" s="224" t="s">
        <v>2674</v>
      </c>
      <c r="B95" s="223" t="s">
        <v>2607</v>
      </c>
      <c r="C95" s="225">
        <v>0</v>
      </c>
      <c r="D95" s="225">
        <v>0</v>
      </c>
      <c r="E95" s="226" t="str">
        <f t="shared" si="11"/>
        <v/>
      </c>
    </row>
    <row r="96" spans="1:5" ht="37.950000000000003" customHeight="1">
      <c r="A96" s="224" t="s">
        <v>2675</v>
      </c>
      <c r="B96" s="223" t="s">
        <v>2609</v>
      </c>
      <c r="C96" s="225">
        <v>0</v>
      </c>
      <c r="D96" s="225">
        <v>0</v>
      </c>
      <c r="E96" s="226" t="str">
        <f t="shared" si="11"/>
        <v/>
      </c>
    </row>
    <row r="97" spans="1:5" s="205" customFormat="1" ht="37.950000000000003" customHeight="1">
      <c r="A97" s="224" t="s">
        <v>2676</v>
      </c>
      <c r="B97" s="223" t="s">
        <v>2677</v>
      </c>
      <c r="C97" s="225">
        <v>0</v>
      </c>
      <c r="D97" s="225">
        <v>6000</v>
      </c>
      <c r="E97" s="226" t="str">
        <f t="shared" si="11"/>
        <v/>
      </c>
    </row>
    <row r="98" spans="1:5" s="205" customFormat="1" ht="37.950000000000003" customHeight="1">
      <c r="A98" s="220" t="s">
        <v>87</v>
      </c>
      <c r="B98" s="221" t="s">
        <v>2678</v>
      </c>
      <c r="C98" s="228">
        <f>SUBTOTAL(9,C99:C114)</f>
        <v>310016</v>
      </c>
      <c r="D98" s="228">
        <f>SUBTOTAL(9,D99:D114)</f>
        <v>373871</v>
      </c>
      <c r="E98" s="397">
        <f t="shared" ref="E98:E99" si="17">IF(C98&lt;&gt;0,D98/C98-1,"")</f>
        <v>0.20599999999999999</v>
      </c>
    </row>
    <row r="99" spans="1:5" ht="37.950000000000003" customHeight="1">
      <c r="A99" s="224" t="s">
        <v>2679</v>
      </c>
      <c r="B99" s="223" t="s">
        <v>2680</v>
      </c>
      <c r="C99" s="225">
        <v>4</v>
      </c>
      <c r="D99" s="225"/>
      <c r="E99" s="397">
        <f t="shared" si="17"/>
        <v>-1</v>
      </c>
    </row>
    <row r="100" spans="1:5" s="205" customFormat="1" ht="37.950000000000003" customHeight="1">
      <c r="A100" s="224" t="s">
        <v>2681</v>
      </c>
      <c r="B100" s="223" t="s">
        <v>2561</v>
      </c>
      <c r="C100" s="225">
        <v>45129</v>
      </c>
      <c r="D100" s="225">
        <v>55069</v>
      </c>
      <c r="E100" s="226">
        <f t="shared" si="11"/>
        <v>0.22</v>
      </c>
    </row>
    <row r="101" spans="1:5" s="205" customFormat="1" ht="37.950000000000003" customHeight="1">
      <c r="A101" s="224" t="s">
        <v>2682</v>
      </c>
      <c r="B101" s="223" t="s">
        <v>2683</v>
      </c>
      <c r="C101" s="225">
        <v>771</v>
      </c>
      <c r="D101" s="225">
        <v>0</v>
      </c>
      <c r="E101" s="226">
        <f t="shared" si="11"/>
        <v>-1</v>
      </c>
    </row>
    <row r="102" spans="1:5" s="205" customFormat="1" ht="37.950000000000003" customHeight="1">
      <c r="A102" s="224" t="s">
        <v>2684</v>
      </c>
      <c r="B102" s="223" t="s">
        <v>2685</v>
      </c>
      <c r="C102" s="225">
        <v>0</v>
      </c>
      <c r="D102" s="225">
        <v>0</v>
      </c>
      <c r="E102" s="226" t="str">
        <f t="shared" si="11"/>
        <v/>
      </c>
    </row>
    <row r="103" spans="1:5" s="205" customFormat="1" ht="37.950000000000003" customHeight="1">
      <c r="A103" s="224" t="s">
        <v>2686</v>
      </c>
      <c r="B103" s="223" t="s">
        <v>2687</v>
      </c>
      <c r="C103" s="225">
        <v>46461</v>
      </c>
      <c r="D103" s="225">
        <v>44201</v>
      </c>
      <c r="E103" s="226">
        <f t="shared" si="11"/>
        <v>-4.9000000000000002E-2</v>
      </c>
    </row>
    <row r="104" spans="1:5" s="205" customFormat="1" ht="37.950000000000003" customHeight="1">
      <c r="A104" s="224" t="s">
        <v>2688</v>
      </c>
      <c r="B104" s="223" t="s">
        <v>2689</v>
      </c>
      <c r="C104" s="225">
        <f>SUM(C105:C108)</f>
        <v>0</v>
      </c>
      <c r="D104" s="225">
        <f>SUM(D105:D108)</f>
        <v>0</v>
      </c>
      <c r="E104" s="226" t="str">
        <f t="shared" si="11"/>
        <v/>
      </c>
    </row>
    <row r="105" spans="1:5" ht="37.950000000000003" customHeight="1">
      <c r="A105" s="224" t="s">
        <v>2690</v>
      </c>
      <c r="B105" s="223" t="s">
        <v>2561</v>
      </c>
      <c r="C105" s="225">
        <v>0</v>
      </c>
      <c r="D105" s="225">
        <v>0</v>
      </c>
      <c r="E105" s="226" t="str">
        <f t="shared" si="11"/>
        <v/>
      </c>
    </row>
    <row r="106" spans="1:5" s="205" customFormat="1" ht="37.950000000000003" customHeight="1">
      <c r="A106" s="224" t="s">
        <v>2691</v>
      </c>
      <c r="B106" s="223" t="s">
        <v>2683</v>
      </c>
      <c r="C106" s="225">
        <v>0</v>
      </c>
      <c r="D106" s="225">
        <v>0</v>
      </c>
      <c r="E106" s="226" t="str">
        <f t="shared" si="11"/>
        <v/>
      </c>
    </row>
    <row r="107" spans="1:5" s="205" customFormat="1" ht="37.950000000000003" customHeight="1">
      <c r="A107" s="224" t="s">
        <v>2692</v>
      </c>
      <c r="B107" s="223" t="s">
        <v>2693</v>
      </c>
      <c r="C107" s="225">
        <v>0</v>
      </c>
      <c r="D107" s="225">
        <v>0</v>
      </c>
      <c r="E107" s="226" t="str">
        <f t="shared" si="11"/>
        <v/>
      </c>
    </row>
    <row r="108" spans="1:5" s="205" customFormat="1" ht="37.950000000000003" customHeight="1">
      <c r="A108" s="224" t="s">
        <v>2694</v>
      </c>
      <c r="B108" s="223" t="s">
        <v>2695</v>
      </c>
      <c r="C108" s="225">
        <v>0</v>
      </c>
      <c r="D108" s="225">
        <v>0</v>
      </c>
      <c r="E108" s="226" t="str">
        <f t="shared" si="11"/>
        <v/>
      </c>
    </row>
    <row r="109" spans="1:5" ht="37.950000000000003" customHeight="1">
      <c r="A109" s="224" t="s">
        <v>2696</v>
      </c>
      <c r="B109" s="223" t="s">
        <v>2697</v>
      </c>
      <c r="C109" s="225"/>
      <c r="D109" s="225"/>
      <c r="E109" s="397" t="str">
        <f t="shared" ref="E109" si="18">IF(C109&lt;&gt;0,D109/C109-1,"")</f>
        <v/>
      </c>
    </row>
    <row r="110" spans="1:5" s="205" customFormat="1" ht="37.950000000000003" customHeight="1">
      <c r="A110" s="224" t="s">
        <v>2698</v>
      </c>
      <c r="B110" s="223" t="s">
        <v>2699</v>
      </c>
      <c r="C110" s="225">
        <v>0</v>
      </c>
      <c r="D110" s="225">
        <v>0</v>
      </c>
      <c r="E110" s="226" t="str">
        <f t="shared" si="11"/>
        <v/>
      </c>
    </row>
    <row r="111" spans="1:5" s="205" customFormat="1" ht="37.950000000000003" customHeight="1">
      <c r="A111" s="224" t="s">
        <v>2700</v>
      </c>
      <c r="B111" s="223" t="s">
        <v>2701</v>
      </c>
      <c r="C111" s="225">
        <v>0</v>
      </c>
      <c r="D111" s="225">
        <v>0</v>
      </c>
      <c r="E111" s="226" t="str">
        <f t="shared" si="11"/>
        <v/>
      </c>
    </row>
    <row r="112" spans="1:5" s="205" customFormat="1" ht="37.950000000000003" customHeight="1">
      <c r="A112" s="224" t="s">
        <v>2702</v>
      </c>
      <c r="B112" s="223" t="s">
        <v>2703</v>
      </c>
      <c r="C112" s="225">
        <v>0</v>
      </c>
      <c r="D112" s="225">
        <v>0</v>
      </c>
      <c r="E112" s="226" t="str">
        <f t="shared" si="11"/>
        <v/>
      </c>
    </row>
    <row r="113" spans="1:5" ht="37.950000000000003" customHeight="1">
      <c r="A113" s="224" t="s">
        <v>2704</v>
      </c>
      <c r="B113" s="223" t="s">
        <v>2705</v>
      </c>
      <c r="C113" s="225">
        <v>217651</v>
      </c>
      <c r="D113" s="225">
        <v>274601</v>
      </c>
      <c r="E113" s="226">
        <f t="shared" si="11"/>
        <v>0.26200000000000001</v>
      </c>
    </row>
    <row r="114" spans="1:5" s="205" customFormat="1" ht="37.950000000000003" customHeight="1">
      <c r="A114" s="231">
        <v>21370</v>
      </c>
      <c r="B114" s="223" t="s">
        <v>2706</v>
      </c>
      <c r="C114" s="225"/>
      <c r="D114" s="225"/>
      <c r="E114" s="397" t="str">
        <f t="shared" ref="E114" si="19">IF(C114&lt;&gt;0,D114/C114-1,"")</f>
        <v/>
      </c>
    </row>
    <row r="115" spans="1:5" s="205" customFormat="1" ht="37.950000000000003" customHeight="1">
      <c r="A115" s="231">
        <v>2137001</v>
      </c>
      <c r="B115" s="223" t="s">
        <v>2561</v>
      </c>
      <c r="C115" s="225">
        <v>0</v>
      </c>
      <c r="D115" s="225">
        <v>0</v>
      </c>
      <c r="E115" s="226" t="str">
        <f t="shared" si="11"/>
        <v/>
      </c>
    </row>
    <row r="116" spans="1:5" ht="37.950000000000003" customHeight="1">
      <c r="A116" s="231">
        <v>2137099</v>
      </c>
      <c r="B116" s="223" t="s">
        <v>2707</v>
      </c>
      <c r="C116" s="225">
        <v>20000</v>
      </c>
      <c r="D116" s="225">
        <v>0</v>
      </c>
      <c r="E116" s="226">
        <f t="shared" si="11"/>
        <v>-1</v>
      </c>
    </row>
    <row r="117" spans="1:5" s="205" customFormat="1" ht="37.950000000000003" customHeight="1">
      <c r="A117" s="231">
        <v>21371</v>
      </c>
      <c r="B117" s="223" t="s">
        <v>2708</v>
      </c>
      <c r="C117" s="225">
        <f>SUM(C118:C121)</f>
        <v>0</v>
      </c>
      <c r="D117" s="225">
        <f>SUM(D118:D121)</f>
        <v>0</v>
      </c>
      <c r="E117" s="226" t="str">
        <f t="shared" si="11"/>
        <v/>
      </c>
    </row>
    <row r="118" spans="1:5" ht="37.950000000000003" customHeight="1">
      <c r="A118" s="231">
        <v>2137101</v>
      </c>
      <c r="B118" s="223" t="s">
        <v>2699</v>
      </c>
      <c r="C118" s="225">
        <v>0</v>
      </c>
      <c r="D118" s="225">
        <v>0</v>
      </c>
      <c r="E118" s="226" t="str">
        <f t="shared" si="11"/>
        <v/>
      </c>
    </row>
    <row r="119" spans="1:5" s="205" customFormat="1" ht="37.950000000000003" customHeight="1">
      <c r="A119" s="231">
        <v>2137102</v>
      </c>
      <c r="B119" s="223" t="s">
        <v>2709</v>
      </c>
      <c r="C119" s="225">
        <v>0</v>
      </c>
      <c r="D119" s="225">
        <v>0</v>
      </c>
      <c r="E119" s="226" t="str">
        <f t="shared" si="11"/>
        <v/>
      </c>
    </row>
    <row r="120" spans="1:5" s="205" customFormat="1" ht="37.950000000000003" customHeight="1">
      <c r="A120" s="231">
        <v>2137103</v>
      </c>
      <c r="B120" s="223" t="s">
        <v>2703</v>
      </c>
      <c r="C120" s="225">
        <v>0</v>
      </c>
      <c r="D120" s="225">
        <v>0</v>
      </c>
      <c r="E120" s="226" t="str">
        <f t="shared" si="11"/>
        <v/>
      </c>
    </row>
    <row r="121" spans="1:5" s="205" customFormat="1" ht="37.950000000000003" customHeight="1">
      <c r="A121" s="231">
        <v>2137199</v>
      </c>
      <c r="B121" s="223" t="s">
        <v>2710</v>
      </c>
      <c r="C121" s="225">
        <v>0</v>
      </c>
      <c r="D121" s="225">
        <v>0</v>
      </c>
      <c r="E121" s="226" t="str">
        <f t="shared" si="11"/>
        <v/>
      </c>
    </row>
    <row r="122" spans="1:5" s="205" customFormat="1" ht="37.950000000000003" customHeight="1">
      <c r="A122" s="220" t="s">
        <v>89</v>
      </c>
      <c r="B122" s="221" t="s">
        <v>2711</v>
      </c>
      <c r="C122" s="228">
        <f>SUBTOTAL(9,C133:C166)</f>
        <v>116004</v>
      </c>
      <c r="D122" s="228">
        <f>SUBTOTAL(9,D133:D166)</f>
        <v>92853</v>
      </c>
      <c r="E122" s="397">
        <f t="shared" ref="E122" si="20">IF(C122&lt;&gt;0,D122/C122-1,"")</f>
        <v>-0.2</v>
      </c>
    </row>
    <row r="123" spans="1:5" s="205" customFormat="1" ht="37.950000000000003" customHeight="1">
      <c r="A123" s="224" t="s">
        <v>2712</v>
      </c>
      <c r="B123" s="223" t="s">
        <v>2713</v>
      </c>
      <c r="C123" s="225">
        <f>SUM(C124:C127)</f>
        <v>0</v>
      </c>
      <c r="D123" s="225">
        <f>SUM(D124:D127)</f>
        <v>0</v>
      </c>
      <c r="E123" s="226" t="str">
        <f t="shared" si="11"/>
        <v/>
      </c>
    </row>
    <row r="124" spans="1:5" ht="37.950000000000003" customHeight="1">
      <c r="A124" s="224" t="s">
        <v>2714</v>
      </c>
      <c r="B124" s="223" t="s">
        <v>2715</v>
      </c>
      <c r="C124" s="225">
        <v>0</v>
      </c>
      <c r="D124" s="225">
        <v>0</v>
      </c>
      <c r="E124" s="226" t="str">
        <f t="shared" si="11"/>
        <v/>
      </c>
    </row>
    <row r="125" spans="1:5" s="205" customFormat="1" ht="37.950000000000003" customHeight="1">
      <c r="A125" s="224" t="s">
        <v>2716</v>
      </c>
      <c r="B125" s="223" t="s">
        <v>2717</v>
      </c>
      <c r="C125" s="225">
        <v>0</v>
      </c>
      <c r="D125" s="225">
        <v>0</v>
      </c>
      <c r="E125" s="226" t="str">
        <f t="shared" si="11"/>
        <v/>
      </c>
    </row>
    <row r="126" spans="1:5" s="205" customFormat="1" ht="37.950000000000003" customHeight="1">
      <c r="A126" s="224" t="s">
        <v>2718</v>
      </c>
      <c r="B126" s="223" t="s">
        <v>2719</v>
      </c>
      <c r="C126" s="225">
        <v>0</v>
      </c>
      <c r="D126" s="225">
        <v>0</v>
      </c>
      <c r="E126" s="226" t="str">
        <f t="shared" si="11"/>
        <v/>
      </c>
    </row>
    <row r="127" spans="1:5" s="205" customFormat="1" ht="37.950000000000003" customHeight="1">
      <c r="A127" s="224" t="s">
        <v>2720</v>
      </c>
      <c r="B127" s="223" t="s">
        <v>2721</v>
      </c>
      <c r="C127" s="225">
        <v>0</v>
      </c>
      <c r="D127" s="225">
        <v>0</v>
      </c>
      <c r="E127" s="226" t="str">
        <f t="shared" si="11"/>
        <v/>
      </c>
    </row>
    <row r="128" spans="1:5" ht="37.950000000000003" customHeight="1">
      <c r="A128" s="224" t="s">
        <v>2722</v>
      </c>
      <c r="B128" s="223" t="s">
        <v>2723</v>
      </c>
      <c r="C128" s="225">
        <f>SUM(C129:C132)</f>
        <v>0</v>
      </c>
      <c r="D128" s="225">
        <f>SUM(D129:D132)</f>
        <v>0</v>
      </c>
      <c r="E128" s="226" t="str">
        <f t="shared" si="11"/>
        <v/>
      </c>
    </row>
    <row r="129" spans="1:5" ht="37.950000000000003" customHeight="1">
      <c r="A129" s="224" t="s">
        <v>2724</v>
      </c>
      <c r="B129" s="223" t="s">
        <v>2719</v>
      </c>
      <c r="C129" s="225">
        <v>0</v>
      </c>
      <c r="D129" s="225">
        <v>0</v>
      </c>
      <c r="E129" s="226" t="str">
        <f t="shared" si="11"/>
        <v/>
      </c>
    </row>
    <row r="130" spans="1:5" s="205" customFormat="1" ht="37.950000000000003" customHeight="1">
      <c r="A130" s="224" t="s">
        <v>2725</v>
      </c>
      <c r="B130" s="223" t="s">
        <v>2726</v>
      </c>
      <c r="C130" s="225">
        <v>0</v>
      </c>
      <c r="D130" s="225">
        <v>0</v>
      </c>
      <c r="E130" s="226" t="str">
        <f t="shared" si="11"/>
        <v/>
      </c>
    </row>
    <row r="131" spans="1:5" ht="37.950000000000003" customHeight="1">
      <c r="A131" s="224" t="s">
        <v>2727</v>
      </c>
      <c r="B131" s="223" t="s">
        <v>2728</v>
      </c>
      <c r="C131" s="225">
        <v>0</v>
      </c>
      <c r="D131" s="225">
        <v>0</v>
      </c>
      <c r="E131" s="226" t="str">
        <f t="shared" si="11"/>
        <v/>
      </c>
    </row>
    <row r="132" spans="1:5" ht="37.950000000000003" customHeight="1">
      <c r="A132" s="224" t="s">
        <v>2729</v>
      </c>
      <c r="B132" s="223" t="s">
        <v>2730</v>
      </c>
      <c r="C132" s="225">
        <v>0</v>
      </c>
      <c r="D132" s="225">
        <v>0</v>
      </c>
      <c r="E132" s="226" t="str">
        <f t="shared" ref="E132:E195" si="21">IF(C132&gt;0,D132/C132-1,IF(C132&lt;0,-(D132/C132-1),""))</f>
        <v/>
      </c>
    </row>
    <row r="133" spans="1:5" s="205" customFormat="1" ht="37.950000000000003" customHeight="1">
      <c r="A133" s="224" t="s">
        <v>2731</v>
      </c>
      <c r="B133" s="223" t="s">
        <v>2732</v>
      </c>
      <c r="C133" s="225"/>
      <c r="D133" s="225"/>
      <c r="E133" s="397" t="str">
        <f t="shared" ref="E133" si="22">IF(C133&lt;&gt;0,D133/C133-1,"")</f>
        <v/>
      </c>
    </row>
    <row r="134" spans="1:5" s="205" customFormat="1" ht="37.950000000000003" customHeight="1">
      <c r="A134" s="224" t="s">
        <v>2733</v>
      </c>
      <c r="B134" s="223" t="s">
        <v>2734</v>
      </c>
      <c r="C134" s="225">
        <v>0</v>
      </c>
      <c r="D134" s="225">
        <v>10</v>
      </c>
      <c r="E134" s="226" t="str">
        <f t="shared" si="21"/>
        <v/>
      </c>
    </row>
    <row r="135" spans="1:5" s="205" customFormat="1" ht="37.950000000000003" customHeight="1">
      <c r="A135" s="224" t="s">
        <v>2735</v>
      </c>
      <c r="B135" s="223" t="s">
        <v>2736</v>
      </c>
      <c r="C135" s="225">
        <v>12983</v>
      </c>
      <c r="D135" s="225">
        <v>8</v>
      </c>
      <c r="E135" s="226">
        <f t="shared" si="21"/>
        <v>-0.999</v>
      </c>
    </row>
    <row r="136" spans="1:5" s="205" customFormat="1" ht="37.950000000000003" customHeight="1">
      <c r="A136" s="224" t="s">
        <v>2737</v>
      </c>
      <c r="B136" s="223" t="s">
        <v>2738</v>
      </c>
      <c r="C136" s="225">
        <v>1000</v>
      </c>
      <c r="D136" s="225">
        <v>0</v>
      </c>
      <c r="E136" s="226">
        <f t="shared" si="21"/>
        <v>-1</v>
      </c>
    </row>
    <row r="137" spans="1:5" s="205" customFormat="1" ht="37.950000000000003" customHeight="1">
      <c r="A137" s="224" t="s">
        <v>2739</v>
      </c>
      <c r="B137" s="223" t="s">
        <v>2740</v>
      </c>
      <c r="C137" s="225">
        <v>0</v>
      </c>
      <c r="D137" s="225">
        <v>0</v>
      </c>
      <c r="E137" s="226" t="str">
        <f t="shared" si="21"/>
        <v/>
      </c>
    </row>
    <row r="138" spans="1:5" s="205" customFormat="1" ht="37.950000000000003" customHeight="1">
      <c r="A138" s="224" t="s">
        <v>2741</v>
      </c>
      <c r="B138" s="223" t="s">
        <v>2742</v>
      </c>
      <c r="C138" s="225"/>
      <c r="D138" s="225"/>
      <c r="E138" s="397" t="str">
        <f t="shared" ref="E138" si="23">IF(C138&lt;&gt;0,D138/C138-1,"")</f>
        <v/>
      </c>
    </row>
    <row r="139" spans="1:5" s="205" customFormat="1" ht="37.950000000000003" customHeight="1">
      <c r="A139" s="224" t="s">
        <v>2743</v>
      </c>
      <c r="B139" s="223" t="s">
        <v>2744</v>
      </c>
      <c r="C139" s="225">
        <v>0</v>
      </c>
      <c r="D139" s="225">
        <v>0</v>
      </c>
      <c r="E139" s="226" t="str">
        <f t="shared" si="21"/>
        <v/>
      </c>
    </row>
    <row r="140" spans="1:5" s="205" customFormat="1" ht="37.950000000000003" customHeight="1">
      <c r="A140" s="224" t="s">
        <v>2745</v>
      </c>
      <c r="B140" s="223" t="s">
        <v>2746</v>
      </c>
      <c r="C140" s="225">
        <v>0</v>
      </c>
      <c r="D140" s="225">
        <v>0</v>
      </c>
      <c r="E140" s="226" t="str">
        <f t="shared" si="21"/>
        <v/>
      </c>
    </row>
    <row r="141" spans="1:5" s="205" customFormat="1" ht="37.950000000000003" customHeight="1">
      <c r="A141" s="224" t="s">
        <v>2747</v>
      </c>
      <c r="B141" s="223" t="s">
        <v>2748</v>
      </c>
      <c r="C141" s="225">
        <v>0</v>
      </c>
      <c r="D141" s="225">
        <v>0</v>
      </c>
      <c r="E141" s="226" t="str">
        <f t="shared" si="21"/>
        <v/>
      </c>
    </row>
    <row r="142" spans="1:5" s="205" customFormat="1" ht="37.950000000000003" customHeight="1">
      <c r="A142" s="224" t="s">
        <v>2749</v>
      </c>
      <c r="B142" s="223" t="s">
        <v>2750</v>
      </c>
      <c r="C142" s="225">
        <v>0</v>
      </c>
      <c r="D142" s="225">
        <v>0</v>
      </c>
      <c r="E142" s="226" t="str">
        <f t="shared" si="21"/>
        <v/>
      </c>
    </row>
    <row r="143" spans="1:5" s="205" customFormat="1" ht="37.950000000000003" customHeight="1">
      <c r="A143" s="224" t="s">
        <v>2751</v>
      </c>
      <c r="B143" s="223" t="s">
        <v>2752</v>
      </c>
      <c r="C143" s="225">
        <v>0</v>
      </c>
      <c r="D143" s="225">
        <v>0</v>
      </c>
      <c r="E143" s="226" t="str">
        <f t="shared" si="21"/>
        <v/>
      </c>
    </row>
    <row r="144" spans="1:5" s="205" customFormat="1" ht="37.950000000000003" customHeight="1">
      <c r="A144" s="224" t="s">
        <v>2753</v>
      </c>
      <c r="B144" s="223" t="s">
        <v>2754</v>
      </c>
      <c r="C144" s="225">
        <v>0</v>
      </c>
      <c r="D144" s="225">
        <v>0</v>
      </c>
      <c r="E144" s="226" t="str">
        <f t="shared" si="21"/>
        <v/>
      </c>
    </row>
    <row r="145" spans="1:5" s="205" customFormat="1" ht="37.950000000000003" customHeight="1">
      <c r="A145" s="224" t="s">
        <v>2755</v>
      </c>
      <c r="B145" s="223" t="s">
        <v>2756</v>
      </c>
      <c r="C145" s="225">
        <v>0</v>
      </c>
      <c r="D145" s="225">
        <v>0</v>
      </c>
      <c r="E145" s="226" t="str">
        <f t="shared" si="21"/>
        <v/>
      </c>
    </row>
    <row r="146" spans="1:5" s="205" customFormat="1" ht="37.950000000000003" customHeight="1">
      <c r="A146" s="224" t="s">
        <v>2757</v>
      </c>
      <c r="B146" s="223" t="s">
        <v>2758</v>
      </c>
      <c r="C146" s="225">
        <v>0</v>
      </c>
      <c r="D146" s="225">
        <v>3844</v>
      </c>
      <c r="E146" s="226" t="str">
        <f t="shared" si="21"/>
        <v/>
      </c>
    </row>
    <row r="147" spans="1:5" s="205" customFormat="1" ht="37.950000000000003" customHeight="1">
      <c r="A147" s="224" t="s">
        <v>2759</v>
      </c>
      <c r="B147" s="223" t="s">
        <v>2760</v>
      </c>
      <c r="C147" s="225">
        <f>SUM(C148:C153)</f>
        <v>0</v>
      </c>
      <c r="D147" s="225">
        <f>SUM(D148:D153)</f>
        <v>0</v>
      </c>
      <c r="E147" s="226" t="str">
        <f t="shared" si="21"/>
        <v/>
      </c>
    </row>
    <row r="148" spans="1:5" s="205" customFormat="1" ht="37.950000000000003" customHeight="1">
      <c r="A148" s="224" t="s">
        <v>2761</v>
      </c>
      <c r="B148" s="223" t="s">
        <v>2762</v>
      </c>
      <c r="C148" s="225">
        <v>0</v>
      </c>
      <c r="D148" s="225">
        <v>0</v>
      </c>
      <c r="E148" s="226" t="str">
        <f t="shared" si="21"/>
        <v/>
      </c>
    </row>
    <row r="149" spans="1:5" s="205" customFormat="1" ht="37.950000000000003" customHeight="1">
      <c r="A149" s="224" t="s">
        <v>2763</v>
      </c>
      <c r="B149" s="223" t="s">
        <v>2764</v>
      </c>
      <c r="C149" s="225">
        <v>0</v>
      </c>
      <c r="D149" s="225">
        <v>0</v>
      </c>
      <c r="E149" s="226" t="str">
        <f t="shared" si="21"/>
        <v/>
      </c>
    </row>
    <row r="150" spans="1:5" ht="37.950000000000003" customHeight="1">
      <c r="A150" s="224" t="s">
        <v>2765</v>
      </c>
      <c r="B150" s="223" t="s">
        <v>2766</v>
      </c>
      <c r="C150" s="225">
        <v>0</v>
      </c>
      <c r="D150" s="225">
        <v>0</v>
      </c>
      <c r="E150" s="226" t="str">
        <f t="shared" si="21"/>
        <v/>
      </c>
    </row>
    <row r="151" spans="1:5" ht="37.950000000000003" customHeight="1">
      <c r="A151" s="224" t="s">
        <v>2767</v>
      </c>
      <c r="B151" s="223" t="s">
        <v>2768</v>
      </c>
      <c r="C151" s="225">
        <v>0</v>
      </c>
      <c r="D151" s="225">
        <v>0</v>
      </c>
      <c r="E151" s="226" t="str">
        <f t="shared" si="21"/>
        <v/>
      </c>
    </row>
    <row r="152" spans="1:5" s="205" customFormat="1" ht="37.950000000000003" customHeight="1">
      <c r="A152" s="224" t="s">
        <v>2769</v>
      </c>
      <c r="B152" s="223" t="s">
        <v>2770</v>
      </c>
      <c r="C152" s="225">
        <v>0</v>
      </c>
      <c r="D152" s="225">
        <v>0</v>
      </c>
      <c r="E152" s="226" t="str">
        <f t="shared" si="21"/>
        <v/>
      </c>
    </row>
    <row r="153" spans="1:5" ht="37.950000000000003" customHeight="1">
      <c r="A153" s="224" t="s">
        <v>2771</v>
      </c>
      <c r="B153" s="223" t="s">
        <v>2772</v>
      </c>
      <c r="C153" s="225">
        <v>0</v>
      </c>
      <c r="D153" s="225">
        <v>0</v>
      </c>
      <c r="E153" s="226" t="str">
        <f t="shared" si="21"/>
        <v/>
      </c>
    </row>
    <row r="154" spans="1:5" ht="37.950000000000003" customHeight="1">
      <c r="A154" s="224" t="s">
        <v>2773</v>
      </c>
      <c r="B154" s="223" t="s">
        <v>2774</v>
      </c>
      <c r="C154" s="225"/>
      <c r="D154" s="225"/>
      <c r="E154" s="397" t="str">
        <f t="shared" ref="E154" si="24">IF(C154&lt;&gt;0,D154/C154-1,"")</f>
        <v/>
      </c>
    </row>
    <row r="155" spans="1:5" s="205" customFormat="1" ht="37.950000000000003" customHeight="1">
      <c r="A155" s="224" t="s">
        <v>2775</v>
      </c>
      <c r="B155" s="223" t="s">
        <v>2776</v>
      </c>
      <c r="C155" s="225">
        <v>83956</v>
      </c>
      <c r="D155" s="225">
        <v>67646</v>
      </c>
      <c r="E155" s="226">
        <f t="shared" si="21"/>
        <v>-0.19400000000000001</v>
      </c>
    </row>
    <row r="156" spans="1:5" s="205" customFormat="1" ht="37.950000000000003" customHeight="1">
      <c r="A156" s="224" t="s">
        <v>2777</v>
      </c>
      <c r="B156" s="223" t="s">
        <v>2778</v>
      </c>
      <c r="C156" s="225">
        <v>0</v>
      </c>
      <c r="D156" s="225">
        <v>0</v>
      </c>
      <c r="E156" s="226" t="str">
        <f t="shared" si="21"/>
        <v/>
      </c>
    </row>
    <row r="157" spans="1:5" s="205" customFormat="1" ht="37.950000000000003" customHeight="1">
      <c r="A157" s="224" t="s">
        <v>2779</v>
      </c>
      <c r="B157" s="223" t="s">
        <v>2780</v>
      </c>
      <c r="C157" s="225">
        <v>62</v>
      </c>
      <c r="D157" s="225">
        <v>0</v>
      </c>
      <c r="E157" s="226">
        <f t="shared" si="21"/>
        <v>-1</v>
      </c>
    </row>
    <row r="158" spans="1:5" s="205" customFormat="1" ht="37.950000000000003" customHeight="1">
      <c r="A158" s="224" t="s">
        <v>2781</v>
      </c>
      <c r="B158" s="223" t="s">
        <v>2782</v>
      </c>
      <c r="C158" s="225">
        <v>17062</v>
      </c>
      <c r="D158" s="225">
        <v>21021</v>
      </c>
      <c r="E158" s="226">
        <f t="shared" si="21"/>
        <v>0.23200000000000001</v>
      </c>
    </row>
    <row r="159" spans="1:5" s="205" customFormat="1" ht="37.950000000000003" customHeight="1">
      <c r="A159" s="224" t="s">
        <v>2783</v>
      </c>
      <c r="B159" s="223" t="s">
        <v>2784</v>
      </c>
      <c r="C159" s="225">
        <v>0</v>
      </c>
      <c r="D159" s="225">
        <v>0</v>
      </c>
      <c r="E159" s="226" t="str">
        <f t="shared" si="21"/>
        <v/>
      </c>
    </row>
    <row r="160" spans="1:5" s="205" customFormat="1" ht="37.950000000000003" customHeight="1">
      <c r="A160" s="224" t="s">
        <v>2785</v>
      </c>
      <c r="B160" s="223" t="s">
        <v>2786</v>
      </c>
      <c r="C160" s="225">
        <v>941</v>
      </c>
      <c r="D160" s="225">
        <v>324</v>
      </c>
      <c r="E160" s="226">
        <f t="shared" si="21"/>
        <v>-0.65600000000000003</v>
      </c>
    </row>
    <row r="161" spans="1:5" s="205" customFormat="1" ht="37.950000000000003" customHeight="1">
      <c r="A161" s="224" t="s">
        <v>2787</v>
      </c>
      <c r="B161" s="223" t="s">
        <v>2788</v>
      </c>
      <c r="C161" s="225">
        <v>0</v>
      </c>
      <c r="D161" s="225">
        <v>0</v>
      </c>
      <c r="E161" s="226" t="str">
        <f t="shared" si="21"/>
        <v/>
      </c>
    </row>
    <row r="162" spans="1:5" ht="37.950000000000003" customHeight="1">
      <c r="A162" s="224" t="s">
        <v>2789</v>
      </c>
      <c r="B162" s="223" t="s">
        <v>2790</v>
      </c>
      <c r="C162" s="225">
        <v>0</v>
      </c>
      <c r="D162" s="225">
        <v>0</v>
      </c>
      <c r="E162" s="226" t="str">
        <f t="shared" si="21"/>
        <v/>
      </c>
    </row>
    <row r="163" spans="1:5" ht="37.950000000000003" customHeight="1">
      <c r="A163" s="224" t="s">
        <v>2791</v>
      </c>
      <c r="B163" s="223" t="s">
        <v>2792</v>
      </c>
      <c r="C163" s="225">
        <f>SUM(C164:C165)</f>
        <v>0</v>
      </c>
      <c r="D163" s="225">
        <f>SUM(D164:D165)</f>
        <v>0</v>
      </c>
      <c r="E163" s="226" t="str">
        <f t="shared" si="21"/>
        <v/>
      </c>
    </row>
    <row r="164" spans="1:5" s="205" customFormat="1" ht="37.950000000000003" customHeight="1">
      <c r="A164" s="224" t="s">
        <v>2793</v>
      </c>
      <c r="B164" s="223" t="s">
        <v>2715</v>
      </c>
      <c r="C164" s="225">
        <v>0</v>
      </c>
      <c r="D164" s="225">
        <v>0</v>
      </c>
      <c r="E164" s="226" t="str">
        <f t="shared" si="21"/>
        <v/>
      </c>
    </row>
    <row r="165" spans="1:5" s="205" customFormat="1" ht="37.950000000000003" customHeight="1">
      <c r="A165" s="224" t="s">
        <v>2794</v>
      </c>
      <c r="B165" s="223" t="s">
        <v>2795</v>
      </c>
      <c r="C165" s="225">
        <v>0</v>
      </c>
      <c r="D165" s="225">
        <v>0</v>
      </c>
      <c r="E165" s="226" t="str">
        <f t="shared" si="21"/>
        <v/>
      </c>
    </row>
    <row r="166" spans="1:5" s="205" customFormat="1" ht="37.950000000000003" customHeight="1">
      <c r="A166" s="224" t="s">
        <v>2796</v>
      </c>
      <c r="B166" s="223" t="s">
        <v>2797</v>
      </c>
      <c r="C166" s="225"/>
      <c r="D166" s="225"/>
      <c r="E166" s="397" t="str">
        <f t="shared" ref="E166" si="25">IF(C166&lt;&gt;0,D166/C166-1,"")</f>
        <v/>
      </c>
    </row>
    <row r="167" spans="1:5" s="205" customFormat="1" ht="37.950000000000003" customHeight="1">
      <c r="A167" s="224" t="s">
        <v>2798</v>
      </c>
      <c r="B167" s="223" t="s">
        <v>2715</v>
      </c>
      <c r="C167" s="225">
        <v>5716200</v>
      </c>
      <c r="D167" s="225">
        <v>37805</v>
      </c>
      <c r="E167" s="226">
        <f t="shared" si="21"/>
        <v>-0.99299999999999999</v>
      </c>
    </row>
    <row r="168" spans="1:5" s="205" customFormat="1" ht="37.950000000000003" customHeight="1">
      <c r="A168" s="224" t="s">
        <v>2799</v>
      </c>
      <c r="B168" s="223" t="s">
        <v>2800</v>
      </c>
      <c r="C168" s="225">
        <v>571800</v>
      </c>
      <c r="D168" s="225">
        <v>0</v>
      </c>
      <c r="E168" s="226">
        <f t="shared" si="21"/>
        <v>-1</v>
      </c>
    </row>
    <row r="169" spans="1:5" s="205" customFormat="1" ht="37.950000000000003" customHeight="1">
      <c r="A169" s="224" t="s">
        <v>2801</v>
      </c>
      <c r="B169" s="223" t="s">
        <v>2802</v>
      </c>
      <c r="C169" s="225">
        <v>0</v>
      </c>
      <c r="D169" s="225">
        <v>0</v>
      </c>
      <c r="E169" s="226" t="str">
        <f t="shared" si="21"/>
        <v/>
      </c>
    </row>
    <row r="170" spans="1:5" ht="37.950000000000003" customHeight="1">
      <c r="A170" s="224" t="s">
        <v>2803</v>
      </c>
      <c r="B170" s="223" t="s">
        <v>2804</v>
      </c>
      <c r="C170" s="225">
        <f>SUM(C171:C173)</f>
        <v>0</v>
      </c>
      <c r="D170" s="225">
        <f>SUM(D171:D173)</f>
        <v>0</v>
      </c>
      <c r="E170" s="226" t="str">
        <f t="shared" si="21"/>
        <v/>
      </c>
    </row>
    <row r="171" spans="1:5" ht="37.950000000000003" customHeight="1">
      <c r="A171" s="224" t="s">
        <v>2805</v>
      </c>
      <c r="B171" s="223" t="s">
        <v>2734</v>
      </c>
      <c r="C171" s="225">
        <v>0</v>
      </c>
      <c r="D171" s="225">
        <v>0</v>
      </c>
      <c r="E171" s="226" t="str">
        <f t="shared" si="21"/>
        <v/>
      </c>
    </row>
    <row r="172" spans="1:5" ht="37.950000000000003" customHeight="1">
      <c r="A172" s="224" t="s">
        <v>2806</v>
      </c>
      <c r="B172" s="223" t="s">
        <v>2738</v>
      </c>
      <c r="C172" s="225">
        <v>0</v>
      </c>
      <c r="D172" s="225">
        <v>0</v>
      </c>
      <c r="E172" s="226" t="str">
        <f t="shared" si="21"/>
        <v/>
      </c>
    </row>
    <row r="173" spans="1:5" s="205" customFormat="1" ht="37.950000000000003" customHeight="1">
      <c r="A173" s="224" t="s">
        <v>2807</v>
      </c>
      <c r="B173" s="223" t="s">
        <v>2808</v>
      </c>
      <c r="C173" s="225">
        <v>0</v>
      </c>
      <c r="D173" s="225">
        <v>0</v>
      </c>
      <c r="E173" s="226" t="str">
        <f t="shared" si="21"/>
        <v/>
      </c>
    </row>
    <row r="174" spans="1:5" ht="37.950000000000003" customHeight="1">
      <c r="A174" s="220" t="s">
        <v>91</v>
      </c>
      <c r="B174" s="221" t="s">
        <v>2809</v>
      </c>
      <c r="C174" s="228">
        <f>SUBTOTAL(9,C175)</f>
        <v>0</v>
      </c>
      <c r="D174" s="228">
        <f>SUBTOTAL(9,D175)</f>
        <v>0</v>
      </c>
      <c r="E174" s="397" t="str">
        <f t="shared" ref="E174:E175" si="26">IF(C174&lt;&gt;0,D174/C174-1,"")</f>
        <v/>
      </c>
    </row>
    <row r="175" spans="1:5" ht="37.950000000000003" customHeight="1">
      <c r="A175" s="224" t="s">
        <v>2810</v>
      </c>
      <c r="B175" s="223" t="s">
        <v>2811</v>
      </c>
      <c r="C175" s="225"/>
      <c r="D175" s="225"/>
      <c r="E175" s="397" t="str">
        <f t="shared" si="26"/>
        <v/>
      </c>
    </row>
    <row r="176" spans="1:5" ht="37.950000000000003" customHeight="1">
      <c r="A176" s="224" t="s">
        <v>2812</v>
      </c>
      <c r="B176" s="223" t="s">
        <v>2813</v>
      </c>
      <c r="C176" s="225">
        <v>13293</v>
      </c>
      <c r="D176" s="225">
        <v>48803</v>
      </c>
      <c r="E176" s="226">
        <f t="shared" si="21"/>
        <v>2.6709999999999998</v>
      </c>
    </row>
    <row r="177" spans="1:5" s="205" customFormat="1" ht="37.950000000000003" customHeight="1">
      <c r="A177" s="224" t="s">
        <v>2814</v>
      </c>
      <c r="B177" s="223" t="s">
        <v>2815</v>
      </c>
      <c r="C177" s="225">
        <v>0</v>
      </c>
      <c r="D177" s="225">
        <v>0</v>
      </c>
      <c r="E177" s="226" t="str">
        <f t="shared" si="21"/>
        <v/>
      </c>
    </row>
    <row r="178" spans="1:5" s="205" customFormat="1" ht="37.950000000000003" customHeight="1">
      <c r="A178" s="220" t="s">
        <v>113</v>
      </c>
      <c r="B178" s="221" t="s">
        <v>2816</v>
      </c>
      <c r="C178" s="228">
        <f>SUBTOTAL(9,C179:C192)</f>
        <v>7781035</v>
      </c>
      <c r="D178" s="228">
        <f>SUBTOTAL(9,D179:D192)</f>
        <v>874899</v>
      </c>
      <c r="E178" s="397">
        <f t="shared" ref="E178:E179" si="27">IF(C178&lt;&gt;0,D178/C178-1,"")</f>
        <v>-0.88800000000000001</v>
      </c>
    </row>
    <row r="179" spans="1:5" ht="37.950000000000003" customHeight="1">
      <c r="A179" s="224" t="s">
        <v>2817</v>
      </c>
      <c r="B179" s="223" t="s">
        <v>2818</v>
      </c>
      <c r="C179" s="225">
        <v>91400</v>
      </c>
      <c r="D179" s="225"/>
      <c r="E179" s="397">
        <f t="shared" si="27"/>
        <v>-1</v>
      </c>
    </row>
    <row r="180" spans="1:5" ht="37.950000000000003" customHeight="1">
      <c r="A180" s="224" t="s">
        <v>2819</v>
      </c>
      <c r="B180" s="223" t="s">
        <v>2820</v>
      </c>
      <c r="C180" s="225">
        <v>32442</v>
      </c>
      <c r="D180" s="225">
        <v>68571</v>
      </c>
      <c r="E180" s="226">
        <f t="shared" si="21"/>
        <v>1.1140000000000001</v>
      </c>
    </row>
    <row r="181" spans="1:5" s="205" customFormat="1" ht="37.950000000000003" customHeight="1">
      <c r="A181" s="224" t="s">
        <v>2821</v>
      </c>
      <c r="B181" s="223" t="s">
        <v>2822</v>
      </c>
      <c r="C181" s="225">
        <v>7623000</v>
      </c>
      <c r="D181" s="225">
        <v>743602</v>
      </c>
      <c r="E181" s="226">
        <f t="shared" si="21"/>
        <v>-0.90200000000000002</v>
      </c>
    </row>
    <row r="182" spans="1:5" s="205" customFormat="1" ht="37.950000000000003" customHeight="1">
      <c r="A182" s="224" t="s">
        <v>2823</v>
      </c>
      <c r="B182" s="223" t="s">
        <v>2824</v>
      </c>
      <c r="C182" s="225">
        <v>0</v>
      </c>
      <c r="D182" s="225">
        <v>21845</v>
      </c>
      <c r="E182" s="226" t="str">
        <f t="shared" si="21"/>
        <v/>
      </c>
    </row>
    <row r="183" spans="1:5" ht="37.950000000000003" customHeight="1">
      <c r="A183" s="224" t="s">
        <v>2825</v>
      </c>
      <c r="B183" s="223" t="s">
        <v>2826</v>
      </c>
      <c r="C183" s="225"/>
      <c r="D183" s="225"/>
      <c r="E183" s="397" t="str">
        <f t="shared" ref="E183" si="28">IF(C183&lt;&gt;0,D183/C183-1,"")</f>
        <v/>
      </c>
    </row>
    <row r="184" spans="1:5" s="205" customFormat="1" ht="37.950000000000003" customHeight="1">
      <c r="A184" s="224" t="s">
        <v>2827</v>
      </c>
      <c r="B184" s="223" t="s">
        <v>2828</v>
      </c>
      <c r="C184" s="225">
        <v>0</v>
      </c>
      <c r="D184" s="225">
        <v>2810</v>
      </c>
      <c r="E184" s="226" t="str">
        <f t="shared" si="21"/>
        <v/>
      </c>
    </row>
    <row r="185" spans="1:5" ht="37.950000000000003" customHeight="1">
      <c r="A185" s="224" t="s">
        <v>2829</v>
      </c>
      <c r="B185" s="223" t="s">
        <v>2830</v>
      </c>
      <c r="C185" s="225">
        <v>0</v>
      </c>
      <c r="D185" s="225">
        <v>727</v>
      </c>
      <c r="E185" s="226" t="str">
        <f t="shared" si="21"/>
        <v/>
      </c>
    </row>
    <row r="186" spans="1:5" ht="37.950000000000003" customHeight="1">
      <c r="A186" s="224" t="s">
        <v>2831</v>
      </c>
      <c r="B186" s="223" t="s">
        <v>2832</v>
      </c>
      <c r="C186" s="225">
        <v>17689</v>
      </c>
      <c r="D186" s="225">
        <v>17778</v>
      </c>
      <c r="E186" s="226">
        <f t="shared" si="21"/>
        <v>5.0000000000000001E-3</v>
      </c>
    </row>
    <row r="187" spans="1:5" ht="37.950000000000003" customHeight="1">
      <c r="A187" s="224" t="s">
        <v>2833</v>
      </c>
      <c r="B187" s="223" t="s">
        <v>2834</v>
      </c>
      <c r="C187" s="225">
        <v>11936</v>
      </c>
      <c r="D187" s="225">
        <v>14387</v>
      </c>
      <c r="E187" s="226">
        <f t="shared" si="21"/>
        <v>0.20499999999999999</v>
      </c>
    </row>
    <row r="188" spans="1:5" ht="37.950000000000003" customHeight="1">
      <c r="A188" s="224" t="s">
        <v>2835</v>
      </c>
      <c r="B188" s="223" t="s">
        <v>2836</v>
      </c>
      <c r="C188" s="225">
        <v>0</v>
      </c>
      <c r="D188" s="225">
        <v>41</v>
      </c>
      <c r="E188" s="226" t="str">
        <f t="shared" si="21"/>
        <v/>
      </c>
    </row>
    <row r="189" spans="1:5" ht="37.950000000000003" customHeight="1">
      <c r="A189" s="224" t="s">
        <v>2837</v>
      </c>
      <c r="B189" s="223" t="s">
        <v>2838</v>
      </c>
      <c r="C189" s="225">
        <v>0</v>
      </c>
      <c r="D189" s="225">
        <v>0</v>
      </c>
      <c r="E189" s="226" t="str">
        <f t="shared" si="21"/>
        <v/>
      </c>
    </row>
    <row r="190" spans="1:5" s="205" customFormat="1" ht="37.950000000000003" customHeight="1">
      <c r="A190" s="224" t="s">
        <v>2839</v>
      </c>
      <c r="B190" s="223" t="s">
        <v>2840</v>
      </c>
      <c r="C190" s="225">
        <v>3849</v>
      </c>
      <c r="D190" s="225">
        <v>4716</v>
      </c>
      <c r="E190" s="226">
        <f t="shared" si="21"/>
        <v>0.22500000000000001</v>
      </c>
    </row>
    <row r="191" spans="1:5" ht="37.950000000000003" customHeight="1">
      <c r="A191" s="224" t="s">
        <v>2841</v>
      </c>
      <c r="B191" s="223" t="s">
        <v>2842</v>
      </c>
      <c r="C191" s="225">
        <v>0</v>
      </c>
      <c r="D191" s="225">
        <v>422</v>
      </c>
      <c r="E191" s="226" t="str">
        <f t="shared" si="21"/>
        <v/>
      </c>
    </row>
    <row r="192" spans="1:5" ht="37.950000000000003" customHeight="1">
      <c r="A192" s="224" t="s">
        <v>2843</v>
      </c>
      <c r="B192" s="223" t="s">
        <v>2844</v>
      </c>
      <c r="C192" s="225">
        <v>719</v>
      </c>
      <c r="D192" s="225"/>
      <c r="E192" s="397">
        <f t="shared" ref="E192" si="29">IF(C192&lt;&gt;0,D192/C192-1,"")</f>
        <v>-1</v>
      </c>
    </row>
    <row r="193" spans="1:5" ht="37.950000000000003" customHeight="1">
      <c r="A193" s="231">
        <v>2296001</v>
      </c>
      <c r="B193" s="223" t="s">
        <v>2845</v>
      </c>
      <c r="C193" s="225">
        <v>1</v>
      </c>
      <c r="D193" s="225">
        <v>0</v>
      </c>
      <c r="E193" s="226">
        <f t="shared" si="21"/>
        <v>-1</v>
      </c>
    </row>
    <row r="194" spans="1:5" s="205" customFormat="1" ht="37.950000000000003" customHeight="1">
      <c r="A194" s="224" t="s">
        <v>2846</v>
      </c>
      <c r="B194" s="223" t="s">
        <v>2847</v>
      </c>
      <c r="C194" s="225">
        <v>53018</v>
      </c>
      <c r="D194" s="225">
        <v>63756</v>
      </c>
      <c r="E194" s="226">
        <f t="shared" si="21"/>
        <v>0.20300000000000001</v>
      </c>
    </row>
    <row r="195" spans="1:5" ht="37.950000000000003" customHeight="1">
      <c r="A195" s="224" t="s">
        <v>2848</v>
      </c>
      <c r="B195" s="223" t="s">
        <v>2849</v>
      </c>
      <c r="C195" s="225">
        <v>59734</v>
      </c>
      <c r="D195" s="225">
        <v>76422</v>
      </c>
      <c r="E195" s="226">
        <f t="shared" si="21"/>
        <v>0.27900000000000003</v>
      </c>
    </row>
    <row r="196" spans="1:5" ht="37.950000000000003" customHeight="1">
      <c r="A196" s="224" t="s">
        <v>2850</v>
      </c>
      <c r="B196" s="223" t="s">
        <v>2851</v>
      </c>
      <c r="C196" s="225">
        <v>3763</v>
      </c>
      <c r="D196" s="225">
        <v>7333</v>
      </c>
      <c r="E196" s="226">
        <f t="shared" ref="E196:E259" si="30">IF(C196&gt;0,D196/C196-1,IF(C196&lt;0,-(D196/C196-1),""))</f>
        <v>0.94899999999999995</v>
      </c>
    </row>
    <row r="197" spans="1:5" ht="37.950000000000003" customHeight="1">
      <c r="A197" s="224" t="s">
        <v>2852</v>
      </c>
      <c r="B197" s="223" t="s">
        <v>2853</v>
      </c>
      <c r="C197" s="225">
        <v>0</v>
      </c>
      <c r="D197" s="225">
        <v>556</v>
      </c>
      <c r="E197" s="226" t="str">
        <f t="shared" si="30"/>
        <v/>
      </c>
    </row>
    <row r="198" spans="1:5" ht="37.950000000000003" customHeight="1">
      <c r="A198" s="224" t="s">
        <v>2854</v>
      </c>
      <c r="B198" s="223" t="s">
        <v>2855</v>
      </c>
      <c r="C198" s="225">
        <v>13177</v>
      </c>
      <c r="D198" s="225">
        <v>15907</v>
      </c>
      <c r="E198" s="226">
        <f t="shared" si="30"/>
        <v>0.20699999999999999</v>
      </c>
    </row>
    <row r="199" spans="1:5" s="205" customFormat="1" ht="37.950000000000003" customHeight="1">
      <c r="A199" s="224" t="s">
        <v>2856</v>
      </c>
      <c r="B199" s="223" t="s">
        <v>2857</v>
      </c>
      <c r="C199" s="225">
        <v>280</v>
      </c>
      <c r="D199" s="225">
        <v>543</v>
      </c>
      <c r="E199" s="226">
        <f t="shared" si="30"/>
        <v>0.93899999999999995</v>
      </c>
    </row>
    <row r="200" spans="1:5" s="205" customFormat="1" ht="37.950000000000003" customHeight="1">
      <c r="A200" s="224" t="s">
        <v>2858</v>
      </c>
      <c r="B200" s="223" t="s">
        <v>2859</v>
      </c>
      <c r="C200" s="225">
        <v>5828</v>
      </c>
      <c r="D200" s="225">
        <v>3321</v>
      </c>
      <c r="E200" s="226">
        <f t="shared" si="30"/>
        <v>-0.43</v>
      </c>
    </row>
    <row r="201" spans="1:5" s="205" customFormat="1" ht="37.950000000000003" customHeight="1">
      <c r="A201" s="224" t="s">
        <v>2860</v>
      </c>
      <c r="B201" s="223" t="s">
        <v>2861</v>
      </c>
      <c r="C201" s="225">
        <v>0</v>
      </c>
      <c r="D201" s="225">
        <v>69</v>
      </c>
      <c r="E201" s="226" t="str">
        <f t="shared" si="30"/>
        <v/>
      </c>
    </row>
    <row r="202" spans="1:5" ht="37.950000000000003" customHeight="1">
      <c r="A202" s="224" t="s">
        <v>2862</v>
      </c>
      <c r="B202" s="223" t="s">
        <v>2863</v>
      </c>
      <c r="C202" s="225">
        <v>14808</v>
      </c>
      <c r="D202" s="225">
        <v>9460</v>
      </c>
      <c r="E202" s="226">
        <f t="shared" si="30"/>
        <v>-0.36099999999999999</v>
      </c>
    </row>
    <row r="203" spans="1:5" s="205" customFormat="1" ht="37.950000000000003" customHeight="1">
      <c r="A203" s="224" t="s">
        <v>2864</v>
      </c>
      <c r="B203" s="223" t="s">
        <v>2865</v>
      </c>
      <c r="C203" s="225">
        <v>41214</v>
      </c>
      <c r="D203" s="225">
        <v>49190</v>
      </c>
      <c r="E203" s="226">
        <f t="shared" si="30"/>
        <v>0.19400000000000001</v>
      </c>
    </row>
    <row r="204" spans="1:5" s="205" customFormat="1" ht="37.950000000000003" customHeight="1">
      <c r="A204" s="220" t="s">
        <v>109</v>
      </c>
      <c r="B204" s="221" t="s">
        <v>2866</v>
      </c>
      <c r="C204" s="228">
        <v>4613</v>
      </c>
      <c r="D204" s="228">
        <v>8432</v>
      </c>
      <c r="E204" s="397">
        <f t="shared" ref="E204" si="31">IF(C204&lt;&gt;0,D204/C204-1,"")</f>
        <v>0.82799999999999996</v>
      </c>
    </row>
    <row r="205" spans="1:5" s="205" customFormat="1" ht="37.950000000000003" customHeight="1">
      <c r="A205" s="224" t="s">
        <v>2867</v>
      </c>
      <c r="B205" s="223" t="s">
        <v>2868</v>
      </c>
      <c r="C205" s="225">
        <v>0</v>
      </c>
      <c r="D205" s="225">
        <v>0</v>
      </c>
      <c r="E205" s="226" t="str">
        <f t="shared" si="30"/>
        <v/>
      </c>
    </row>
    <row r="206" spans="1:5" s="205" customFormat="1" ht="37.950000000000003" customHeight="1">
      <c r="A206" s="224" t="s">
        <v>2869</v>
      </c>
      <c r="B206" s="223" t="s">
        <v>2870</v>
      </c>
      <c r="C206" s="225">
        <v>0</v>
      </c>
      <c r="D206" s="225">
        <v>0</v>
      </c>
      <c r="E206" s="226" t="str">
        <f t="shared" si="30"/>
        <v/>
      </c>
    </row>
    <row r="207" spans="1:5" s="205" customFormat="1" ht="37.950000000000003" customHeight="1">
      <c r="A207" s="224" t="s">
        <v>2871</v>
      </c>
      <c r="B207" s="223" t="s">
        <v>2872</v>
      </c>
      <c r="C207" s="225">
        <v>0</v>
      </c>
      <c r="D207" s="225">
        <v>0</v>
      </c>
      <c r="E207" s="226" t="str">
        <f t="shared" si="30"/>
        <v/>
      </c>
    </row>
    <row r="208" spans="1:5" s="205" customFormat="1" ht="37.950000000000003" customHeight="1">
      <c r="A208" s="224" t="s">
        <v>2873</v>
      </c>
      <c r="B208" s="223" t="s">
        <v>2874</v>
      </c>
      <c r="C208" s="225">
        <v>692712</v>
      </c>
      <c r="D208" s="225">
        <v>610499</v>
      </c>
      <c r="E208" s="226">
        <f t="shared" si="30"/>
        <v>-0.11899999999999999</v>
      </c>
    </row>
    <row r="209" spans="1:5" s="205" customFormat="1" ht="37.950000000000003" customHeight="1">
      <c r="A209" s="224" t="s">
        <v>2875</v>
      </c>
      <c r="B209" s="223" t="s">
        <v>2876</v>
      </c>
      <c r="C209" s="225">
        <v>0</v>
      </c>
      <c r="D209" s="225">
        <v>0</v>
      </c>
      <c r="E209" s="226" t="str">
        <f t="shared" si="30"/>
        <v/>
      </c>
    </row>
    <row r="210" spans="1:5" ht="37.950000000000003" customHeight="1">
      <c r="A210" s="224" t="s">
        <v>2877</v>
      </c>
      <c r="B210" s="223" t="s">
        <v>2878</v>
      </c>
      <c r="C210" s="225">
        <v>256</v>
      </c>
      <c r="D210" s="225">
        <v>0</v>
      </c>
      <c r="E210" s="226">
        <f t="shared" si="30"/>
        <v>-1</v>
      </c>
    </row>
    <row r="211" spans="1:5" ht="37.950000000000003" customHeight="1">
      <c r="A211" s="224" t="s">
        <v>2879</v>
      </c>
      <c r="B211" s="223" t="s">
        <v>2880</v>
      </c>
      <c r="C211" s="225">
        <v>1657</v>
      </c>
      <c r="D211" s="225">
        <v>0</v>
      </c>
      <c r="E211" s="226">
        <f t="shared" si="30"/>
        <v>-1</v>
      </c>
    </row>
    <row r="212" spans="1:5" ht="37.950000000000003" customHeight="1">
      <c r="A212" s="224" t="s">
        <v>2881</v>
      </c>
      <c r="B212" s="223" t="s">
        <v>2882</v>
      </c>
      <c r="C212" s="225">
        <v>0</v>
      </c>
      <c r="D212" s="225">
        <v>0</v>
      </c>
      <c r="E212" s="226" t="str">
        <f t="shared" si="30"/>
        <v/>
      </c>
    </row>
    <row r="213" spans="1:5" ht="37.950000000000003" customHeight="1">
      <c r="A213" s="224" t="s">
        <v>2883</v>
      </c>
      <c r="B213" s="223" t="s">
        <v>2884</v>
      </c>
      <c r="C213" s="225">
        <v>0</v>
      </c>
      <c r="D213" s="225">
        <v>0</v>
      </c>
      <c r="E213" s="226" t="str">
        <f t="shared" si="30"/>
        <v/>
      </c>
    </row>
    <row r="214" spans="1:5" ht="37.950000000000003" customHeight="1">
      <c r="A214" s="224" t="s">
        <v>2885</v>
      </c>
      <c r="B214" s="223" t="s">
        <v>2886</v>
      </c>
      <c r="C214" s="225">
        <v>0</v>
      </c>
      <c r="D214" s="225">
        <v>0</v>
      </c>
      <c r="E214" s="226" t="str">
        <f t="shared" si="30"/>
        <v/>
      </c>
    </row>
    <row r="215" spans="1:5" ht="37.950000000000003" customHeight="1">
      <c r="A215" s="224" t="s">
        <v>2887</v>
      </c>
      <c r="B215" s="223" t="s">
        <v>2888</v>
      </c>
      <c r="C215" s="225">
        <v>0</v>
      </c>
      <c r="D215" s="225">
        <v>0</v>
      </c>
      <c r="E215" s="226" t="str">
        <f t="shared" si="30"/>
        <v/>
      </c>
    </row>
    <row r="216" spans="1:5" ht="37.950000000000003" customHeight="1">
      <c r="A216" s="224" t="s">
        <v>2889</v>
      </c>
      <c r="B216" s="223" t="s">
        <v>2890</v>
      </c>
      <c r="C216" s="225">
        <v>81591</v>
      </c>
      <c r="D216" s="225">
        <v>0</v>
      </c>
      <c r="E216" s="226">
        <f t="shared" si="30"/>
        <v>-1</v>
      </c>
    </row>
    <row r="217" spans="1:5" s="205" customFormat="1" ht="37.950000000000003" customHeight="1">
      <c r="A217" s="224" t="s">
        <v>2891</v>
      </c>
      <c r="B217" s="223" t="s">
        <v>2892</v>
      </c>
      <c r="C217" s="225">
        <v>82413</v>
      </c>
      <c r="D217" s="225">
        <v>0</v>
      </c>
      <c r="E217" s="226">
        <f t="shared" si="30"/>
        <v>-1</v>
      </c>
    </row>
    <row r="218" spans="1:5" s="205" customFormat="1" ht="37.950000000000003" customHeight="1">
      <c r="A218" s="224" t="s">
        <v>2893</v>
      </c>
      <c r="B218" s="223" t="s">
        <v>2894</v>
      </c>
      <c r="C218" s="225">
        <v>50930</v>
      </c>
      <c r="D218" s="225">
        <v>0</v>
      </c>
      <c r="E218" s="226">
        <f t="shared" si="30"/>
        <v>-1</v>
      </c>
    </row>
    <row r="219" spans="1:5" s="205" customFormat="1" ht="37.950000000000003" customHeight="1">
      <c r="A219" s="224" t="s">
        <v>2895</v>
      </c>
      <c r="B219" s="223" t="s">
        <v>2896</v>
      </c>
      <c r="C219" s="225">
        <v>84733</v>
      </c>
      <c r="D219" s="225">
        <v>818222</v>
      </c>
      <c r="E219" s="226">
        <f t="shared" si="30"/>
        <v>8.6560000000000006</v>
      </c>
    </row>
    <row r="220" spans="1:5" ht="37.950000000000003" customHeight="1">
      <c r="A220" s="224" t="s">
        <v>2897</v>
      </c>
      <c r="B220" s="223" t="s">
        <v>2898</v>
      </c>
      <c r="C220" s="225">
        <v>49</v>
      </c>
      <c r="D220" s="225">
        <v>0</v>
      </c>
      <c r="E220" s="226">
        <f t="shared" si="30"/>
        <v>-1</v>
      </c>
    </row>
    <row r="221" spans="1:5" s="205" customFormat="1" ht="37.950000000000003" customHeight="1">
      <c r="A221" s="220" t="s">
        <v>111</v>
      </c>
      <c r="B221" s="221" t="s">
        <v>2899</v>
      </c>
      <c r="C221" s="228">
        <f>SUBTOTAL(9,C222)</f>
        <v>159</v>
      </c>
      <c r="D221" s="228">
        <f>SUBTOTAL(9,D222)</f>
        <v>330</v>
      </c>
      <c r="E221" s="397">
        <f t="shared" ref="E221:E222" si="32">IF(C221&lt;&gt;0,D221/C221-1,"")</f>
        <v>1.075</v>
      </c>
    </row>
    <row r="222" spans="1:5" s="205" customFormat="1" ht="37.950000000000003" customHeight="1">
      <c r="A222" s="231">
        <v>23304</v>
      </c>
      <c r="B222" s="223" t="s">
        <v>2900</v>
      </c>
      <c r="C222" s="225">
        <v>159</v>
      </c>
      <c r="D222" s="225">
        <v>330</v>
      </c>
      <c r="E222" s="397">
        <f t="shared" si="32"/>
        <v>1.075</v>
      </c>
    </row>
    <row r="223" spans="1:5" ht="37.950000000000003" customHeight="1">
      <c r="A223" s="224" t="s">
        <v>2901</v>
      </c>
      <c r="B223" s="223" t="s">
        <v>2902</v>
      </c>
      <c r="C223" s="225">
        <v>0</v>
      </c>
      <c r="D223" s="225">
        <v>0</v>
      </c>
      <c r="E223" s="226" t="str">
        <f t="shared" si="30"/>
        <v/>
      </c>
    </row>
    <row r="224" spans="1:5" s="205" customFormat="1" ht="37.950000000000003" customHeight="1">
      <c r="A224" s="224" t="s">
        <v>2903</v>
      </c>
      <c r="B224" s="223" t="s">
        <v>2904</v>
      </c>
      <c r="C224" s="225">
        <v>0</v>
      </c>
      <c r="D224" s="225">
        <v>0</v>
      </c>
      <c r="E224" s="226" t="str">
        <f t="shared" si="30"/>
        <v/>
      </c>
    </row>
    <row r="225" spans="1:5" ht="37.950000000000003" customHeight="1">
      <c r="A225" s="224" t="s">
        <v>2905</v>
      </c>
      <c r="B225" s="223" t="s">
        <v>2906</v>
      </c>
      <c r="C225" s="225">
        <v>0</v>
      </c>
      <c r="D225" s="225">
        <v>0</v>
      </c>
      <c r="E225" s="226" t="str">
        <f t="shared" si="30"/>
        <v/>
      </c>
    </row>
    <row r="226" spans="1:5" s="205" customFormat="1" ht="37.950000000000003" customHeight="1">
      <c r="A226" s="224" t="s">
        <v>2907</v>
      </c>
      <c r="B226" s="223" t="s">
        <v>2908</v>
      </c>
      <c r="C226" s="225">
        <v>3291</v>
      </c>
      <c r="D226" s="225">
        <v>2200</v>
      </c>
      <c r="E226" s="226">
        <f t="shared" si="30"/>
        <v>-0.33200000000000002</v>
      </c>
    </row>
    <row r="227" spans="1:5" s="205" customFormat="1" ht="37.950000000000003" customHeight="1">
      <c r="A227" s="224" t="s">
        <v>2909</v>
      </c>
      <c r="B227" s="223" t="s">
        <v>2910</v>
      </c>
      <c r="C227" s="225">
        <v>0</v>
      </c>
      <c r="D227" s="225">
        <v>0</v>
      </c>
      <c r="E227" s="226" t="str">
        <f t="shared" si="30"/>
        <v/>
      </c>
    </row>
    <row r="228" spans="1:5" ht="37.950000000000003" customHeight="1">
      <c r="A228" s="224" t="s">
        <v>2911</v>
      </c>
      <c r="B228" s="223" t="s">
        <v>2912</v>
      </c>
      <c r="C228" s="225">
        <v>0</v>
      </c>
      <c r="D228" s="225">
        <v>0</v>
      </c>
      <c r="E228" s="226" t="str">
        <f t="shared" si="30"/>
        <v/>
      </c>
    </row>
    <row r="229" spans="1:5" ht="37.950000000000003" customHeight="1">
      <c r="A229" s="224" t="s">
        <v>2913</v>
      </c>
      <c r="B229" s="223" t="s">
        <v>2914</v>
      </c>
      <c r="C229" s="225">
        <v>24</v>
      </c>
      <c r="D229" s="225">
        <v>0</v>
      </c>
      <c r="E229" s="226">
        <f t="shared" si="30"/>
        <v>-1</v>
      </c>
    </row>
    <row r="230" spans="1:5" ht="37.950000000000003" customHeight="1">
      <c r="A230" s="224" t="s">
        <v>2915</v>
      </c>
      <c r="B230" s="223" t="s">
        <v>2916</v>
      </c>
      <c r="C230" s="225">
        <v>0</v>
      </c>
      <c r="D230" s="225">
        <v>0</v>
      </c>
      <c r="E230" s="226" t="str">
        <f t="shared" si="30"/>
        <v/>
      </c>
    </row>
    <row r="231" spans="1:5" ht="37.950000000000003" customHeight="1">
      <c r="A231" s="224" t="s">
        <v>2917</v>
      </c>
      <c r="B231" s="223" t="s">
        <v>2918</v>
      </c>
      <c r="C231" s="225">
        <v>0</v>
      </c>
      <c r="D231" s="225">
        <v>0</v>
      </c>
      <c r="E231" s="226" t="str">
        <f t="shared" si="30"/>
        <v/>
      </c>
    </row>
    <row r="232" spans="1:5" ht="37.950000000000003" customHeight="1">
      <c r="A232" s="224" t="s">
        <v>2919</v>
      </c>
      <c r="B232" s="223" t="s">
        <v>2920</v>
      </c>
      <c r="C232" s="225">
        <v>0</v>
      </c>
      <c r="D232" s="225">
        <v>0</v>
      </c>
      <c r="E232" s="226" t="str">
        <f t="shared" si="30"/>
        <v/>
      </c>
    </row>
    <row r="233" spans="1:5" ht="37.950000000000003" customHeight="1">
      <c r="A233" s="224" t="s">
        <v>2921</v>
      </c>
      <c r="B233" s="223" t="s">
        <v>2922</v>
      </c>
      <c r="C233" s="225">
        <v>0</v>
      </c>
      <c r="D233" s="225">
        <v>0</v>
      </c>
      <c r="E233" s="226" t="str">
        <f t="shared" si="30"/>
        <v/>
      </c>
    </row>
    <row r="234" spans="1:5" ht="37.950000000000003" customHeight="1">
      <c r="A234" s="224" t="s">
        <v>2923</v>
      </c>
      <c r="B234" s="223" t="s">
        <v>2924</v>
      </c>
      <c r="C234" s="225">
        <v>145</v>
      </c>
      <c r="D234" s="225">
        <v>0</v>
      </c>
      <c r="E234" s="226">
        <f t="shared" si="30"/>
        <v>-1</v>
      </c>
    </row>
    <row r="235" spans="1:5" ht="37.950000000000003" customHeight="1">
      <c r="A235" s="224" t="s">
        <v>2925</v>
      </c>
      <c r="B235" s="223" t="s">
        <v>2926</v>
      </c>
      <c r="C235" s="225">
        <v>6033</v>
      </c>
      <c r="D235" s="225">
        <v>0</v>
      </c>
      <c r="E235" s="226">
        <f t="shared" si="30"/>
        <v>-1</v>
      </c>
    </row>
    <row r="236" spans="1:5" s="205" customFormat="1" ht="37.950000000000003" customHeight="1">
      <c r="A236" s="224" t="s">
        <v>2927</v>
      </c>
      <c r="B236" s="223" t="s">
        <v>2928</v>
      </c>
      <c r="C236" s="225">
        <v>630</v>
      </c>
      <c r="D236" s="225">
        <v>0</v>
      </c>
      <c r="E236" s="226">
        <f t="shared" si="30"/>
        <v>-1</v>
      </c>
    </row>
    <row r="237" spans="1:5" ht="37.950000000000003" customHeight="1">
      <c r="A237" s="224" t="s">
        <v>2929</v>
      </c>
      <c r="B237" s="223" t="s">
        <v>2930</v>
      </c>
      <c r="C237" s="225">
        <v>6358</v>
      </c>
      <c r="D237" s="225">
        <v>14500</v>
      </c>
      <c r="E237" s="226">
        <f t="shared" si="30"/>
        <v>1.2809999999999999</v>
      </c>
    </row>
    <row r="238" spans="1:5" ht="37.950000000000003" customHeight="1">
      <c r="A238" s="224" t="s">
        <v>2931</v>
      </c>
      <c r="B238" s="223" t="s">
        <v>2932</v>
      </c>
      <c r="C238" s="225">
        <v>14</v>
      </c>
      <c r="D238" s="225">
        <v>0</v>
      </c>
      <c r="E238" s="226">
        <f t="shared" si="30"/>
        <v>-1</v>
      </c>
    </row>
    <row r="239" spans="1:5" ht="37.950000000000003" customHeight="1">
      <c r="A239" s="230" t="s">
        <v>2933</v>
      </c>
      <c r="B239" s="221" t="s">
        <v>2934</v>
      </c>
      <c r="C239" s="228">
        <f>SUBTOTAL(9,C240:C253)</f>
        <v>1404609</v>
      </c>
      <c r="D239" s="228">
        <f>SUBTOTAL(9,D240:D253)</f>
        <v>0</v>
      </c>
      <c r="E239" s="397">
        <f t="shared" ref="E239:E240" si="33">IF(C239&lt;&gt;0,D239/C239-1,"")</f>
        <v>-1</v>
      </c>
    </row>
    <row r="240" spans="1:5" ht="37.950000000000003" customHeight="1">
      <c r="A240" s="231" t="s">
        <v>2935</v>
      </c>
      <c r="B240" s="223" t="s">
        <v>2936</v>
      </c>
      <c r="C240" s="225">
        <v>2500</v>
      </c>
      <c r="D240" s="225"/>
      <c r="E240" s="397">
        <f t="shared" si="33"/>
        <v>-1</v>
      </c>
    </row>
    <row r="241" spans="1:5" ht="37.950000000000003" customHeight="1">
      <c r="A241" s="231" t="s">
        <v>2937</v>
      </c>
      <c r="B241" s="223" t="s">
        <v>2938</v>
      </c>
      <c r="C241" s="225">
        <v>319332</v>
      </c>
      <c r="D241" s="225"/>
      <c r="E241" s="226">
        <f t="shared" si="30"/>
        <v>-1</v>
      </c>
    </row>
    <row r="242" spans="1:5" ht="37.950000000000003" customHeight="1">
      <c r="A242" s="231" t="s">
        <v>2939</v>
      </c>
      <c r="B242" s="223" t="s">
        <v>2940</v>
      </c>
      <c r="C242" s="225">
        <v>0</v>
      </c>
      <c r="D242" s="225"/>
      <c r="E242" s="226" t="str">
        <f t="shared" si="30"/>
        <v/>
      </c>
    </row>
    <row r="243" spans="1:5" ht="37.950000000000003" customHeight="1">
      <c r="A243" s="231" t="s">
        <v>2941</v>
      </c>
      <c r="B243" s="223" t="s">
        <v>2942</v>
      </c>
      <c r="C243" s="225">
        <v>33531</v>
      </c>
      <c r="D243" s="225"/>
      <c r="E243" s="226">
        <f t="shared" si="30"/>
        <v>-1</v>
      </c>
    </row>
    <row r="244" spans="1:5" ht="37.950000000000003" customHeight="1">
      <c r="A244" s="231" t="s">
        <v>2943</v>
      </c>
      <c r="B244" s="223" t="s">
        <v>2944</v>
      </c>
      <c r="C244" s="225">
        <v>0</v>
      </c>
      <c r="D244" s="225"/>
      <c r="E244" s="226" t="str">
        <f t="shared" si="30"/>
        <v/>
      </c>
    </row>
    <row r="245" spans="1:5" ht="37.950000000000003" customHeight="1">
      <c r="A245" s="231" t="s">
        <v>2945</v>
      </c>
      <c r="B245" s="223" t="s">
        <v>2946</v>
      </c>
      <c r="C245" s="225">
        <v>11523</v>
      </c>
      <c r="D245" s="225"/>
      <c r="E245" s="226">
        <f t="shared" si="30"/>
        <v>-1</v>
      </c>
    </row>
    <row r="246" spans="1:5" ht="37.950000000000003" customHeight="1">
      <c r="A246" s="231" t="s">
        <v>2947</v>
      </c>
      <c r="B246" s="223" t="s">
        <v>2948</v>
      </c>
      <c r="C246" s="225">
        <v>107712</v>
      </c>
      <c r="D246" s="225"/>
      <c r="E246" s="226">
        <f t="shared" si="30"/>
        <v>-1</v>
      </c>
    </row>
    <row r="247" spans="1:5" ht="37.950000000000003" customHeight="1">
      <c r="A247" s="231" t="s">
        <v>2949</v>
      </c>
      <c r="B247" s="223" t="s">
        <v>2950</v>
      </c>
      <c r="C247" s="225">
        <v>28500</v>
      </c>
      <c r="D247" s="225"/>
      <c r="E247" s="226">
        <f t="shared" si="30"/>
        <v>-1</v>
      </c>
    </row>
    <row r="248" spans="1:5" ht="37.950000000000003" customHeight="1">
      <c r="A248" s="231" t="s">
        <v>2951</v>
      </c>
      <c r="B248" s="223" t="s">
        <v>2952</v>
      </c>
      <c r="C248" s="225">
        <v>88082</v>
      </c>
      <c r="D248" s="225"/>
      <c r="E248" s="226">
        <f t="shared" si="30"/>
        <v>-1</v>
      </c>
    </row>
    <row r="249" spans="1:5" ht="37.950000000000003" customHeight="1">
      <c r="A249" s="231" t="s">
        <v>2953</v>
      </c>
      <c r="B249" s="223" t="s">
        <v>2954</v>
      </c>
      <c r="C249" s="225">
        <v>472803</v>
      </c>
      <c r="D249" s="225"/>
      <c r="E249" s="226">
        <f t="shared" si="30"/>
        <v>-1</v>
      </c>
    </row>
    <row r="250" spans="1:5" ht="37.950000000000003" customHeight="1">
      <c r="A250" s="231" t="s">
        <v>2955</v>
      </c>
      <c r="B250" s="223" t="s">
        <v>2956</v>
      </c>
      <c r="C250" s="225">
        <v>74197</v>
      </c>
      <c r="D250" s="225"/>
      <c r="E250" s="226">
        <f t="shared" si="30"/>
        <v>-1</v>
      </c>
    </row>
    <row r="251" spans="1:5" ht="37.950000000000003" customHeight="1">
      <c r="A251" s="231" t="s">
        <v>2957</v>
      </c>
      <c r="B251" s="223" t="s">
        <v>2958</v>
      </c>
      <c r="C251" s="225">
        <v>19776</v>
      </c>
      <c r="D251" s="225"/>
      <c r="E251" s="226">
        <f t="shared" si="30"/>
        <v>-1</v>
      </c>
    </row>
    <row r="252" spans="1:5" ht="37.950000000000003" customHeight="1">
      <c r="A252" s="231" t="s">
        <v>2959</v>
      </c>
      <c r="B252" s="223" t="s">
        <v>2960</v>
      </c>
      <c r="C252" s="225">
        <v>246653</v>
      </c>
      <c r="D252" s="225"/>
      <c r="E252" s="226">
        <f t="shared" si="30"/>
        <v>-1</v>
      </c>
    </row>
    <row r="253" spans="1:5" ht="37.950000000000003" customHeight="1">
      <c r="A253" s="231" t="s">
        <v>2961</v>
      </c>
      <c r="B253" s="223" t="s">
        <v>2962</v>
      </c>
      <c r="C253" s="225"/>
      <c r="D253" s="225"/>
      <c r="E253" s="397" t="str">
        <f t="shared" ref="E253" si="34">IF(C253&lt;&gt;0,D253/C253-1,"")</f>
        <v/>
      </c>
    </row>
    <row r="254" spans="1:5" ht="37.950000000000003" customHeight="1">
      <c r="A254" s="231" t="s">
        <v>2963</v>
      </c>
      <c r="B254" s="223" t="s">
        <v>2964</v>
      </c>
      <c r="C254" s="225">
        <v>0</v>
      </c>
      <c r="D254" s="225"/>
      <c r="E254" s="226" t="str">
        <f t="shared" si="30"/>
        <v/>
      </c>
    </row>
    <row r="255" spans="1:5" ht="37.950000000000003" customHeight="1">
      <c r="A255" s="231" t="s">
        <v>2965</v>
      </c>
      <c r="B255" s="223" t="s">
        <v>2966</v>
      </c>
      <c r="C255" s="225">
        <v>0</v>
      </c>
      <c r="D255" s="225"/>
      <c r="E255" s="226" t="str">
        <f t="shared" si="30"/>
        <v/>
      </c>
    </row>
    <row r="256" spans="1:5" ht="37.950000000000003" customHeight="1">
      <c r="A256" s="231" t="s">
        <v>2967</v>
      </c>
      <c r="B256" s="223" t="s">
        <v>2968</v>
      </c>
      <c r="C256" s="225">
        <v>0</v>
      </c>
      <c r="D256" s="225"/>
      <c r="E256" s="226" t="str">
        <f t="shared" si="30"/>
        <v/>
      </c>
    </row>
    <row r="257" spans="1:5" ht="37.950000000000003" customHeight="1">
      <c r="A257" s="231" t="s">
        <v>2969</v>
      </c>
      <c r="B257" s="223" t="s">
        <v>2970</v>
      </c>
      <c r="C257" s="225">
        <v>0</v>
      </c>
      <c r="D257" s="225"/>
      <c r="E257" s="226" t="str">
        <f t="shared" si="30"/>
        <v/>
      </c>
    </row>
    <row r="258" spans="1:5" ht="37.950000000000003" customHeight="1">
      <c r="A258" s="231" t="s">
        <v>2971</v>
      </c>
      <c r="B258" s="223" t="s">
        <v>2972</v>
      </c>
      <c r="C258" s="225">
        <v>34882</v>
      </c>
      <c r="D258" s="225"/>
      <c r="E258" s="226">
        <f t="shared" si="30"/>
        <v>-1</v>
      </c>
    </row>
    <row r="259" spans="1:5" ht="37.950000000000003" customHeight="1">
      <c r="A259" s="231" t="s">
        <v>2973</v>
      </c>
      <c r="B259" s="223" t="s">
        <v>2974</v>
      </c>
      <c r="C259" s="225">
        <v>30436</v>
      </c>
      <c r="D259" s="225"/>
      <c r="E259" s="226">
        <f t="shared" si="30"/>
        <v>-1</v>
      </c>
    </row>
    <row r="260" spans="1:5" ht="37.950000000000003" customHeight="1">
      <c r="A260" s="220"/>
      <c r="B260" s="221"/>
      <c r="C260" s="222"/>
      <c r="D260" s="222"/>
      <c r="E260" s="397" t="str">
        <f t="shared" ref="E260:E262" si="35">IF(C260&lt;&gt;0,D260/C260-1,"")</f>
        <v/>
      </c>
    </row>
    <row r="261" spans="1:5" ht="38.4" customHeight="1">
      <c r="A261" s="232"/>
      <c r="B261" s="404" t="s">
        <v>3217</v>
      </c>
      <c r="C261" s="228">
        <f>C4+C20+C32+C43+C98+C122+C174+C178+C204+C221+C239</f>
        <v>22067236</v>
      </c>
      <c r="D261" s="228">
        <f>D4+D20+D32+D43+D98+D122+D174+D178+D204+D221+D239</f>
        <v>12742246</v>
      </c>
      <c r="E261" s="397">
        <f t="shared" si="35"/>
        <v>-0.42299999999999999</v>
      </c>
    </row>
    <row r="262" spans="1:5" ht="38.4" customHeight="1">
      <c r="A262" s="270" t="s">
        <v>2975</v>
      </c>
      <c r="B262" s="235" t="s">
        <v>115</v>
      </c>
      <c r="C262" s="271">
        <f>SUBTOTAL(9,C263,C266:C267)</f>
        <v>18186</v>
      </c>
      <c r="D262" s="271">
        <f>SUBTOTAL(9,D263,D266:D267)</f>
        <v>25386</v>
      </c>
      <c r="E262" s="397">
        <f t="shared" si="35"/>
        <v>0.39600000000000002</v>
      </c>
    </row>
    <row r="263" spans="1:5" ht="38.4" customHeight="1">
      <c r="A263" s="270" t="s">
        <v>2976</v>
      </c>
      <c r="B263" s="272" t="s">
        <v>2977</v>
      </c>
      <c r="C263" s="271">
        <f>SUM(C264:C265)</f>
        <v>4400</v>
      </c>
      <c r="D263" s="271">
        <f>SUM(D264:D265)</f>
        <v>5337</v>
      </c>
      <c r="E263" s="255"/>
    </row>
    <row r="264" spans="1:5" ht="38.4" customHeight="1">
      <c r="A264" s="273" t="s">
        <v>2978</v>
      </c>
      <c r="B264" s="239" t="s">
        <v>2979</v>
      </c>
      <c r="C264" s="274">
        <v>4400</v>
      </c>
      <c r="D264" s="275">
        <v>5337</v>
      </c>
      <c r="E264" s="276"/>
    </row>
    <row r="265" spans="1:5" ht="38.4" customHeight="1">
      <c r="A265" s="273" t="s">
        <v>2980</v>
      </c>
      <c r="B265" s="239" t="s">
        <v>2981</v>
      </c>
      <c r="C265" s="274"/>
      <c r="D265" s="275"/>
      <c r="E265" s="276"/>
    </row>
    <row r="266" spans="1:5" ht="38.4" customHeight="1">
      <c r="A266" s="277" t="s">
        <v>2982</v>
      </c>
      <c r="B266" s="236" t="s">
        <v>2983</v>
      </c>
      <c r="C266" s="278">
        <v>3515</v>
      </c>
      <c r="D266" s="279">
        <v>9778</v>
      </c>
      <c r="E266" s="397">
        <f t="shared" ref="E266:E269" si="36">IF(C266&lt;&gt;0,D266/C266-1,"")</f>
        <v>1.782</v>
      </c>
    </row>
    <row r="267" spans="1:5" ht="38.4" customHeight="1">
      <c r="A267" s="277" t="s">
        <v>2984</v>
      </c>
      <c r="B267" s="236" t="s">
        <v>2985</v>
      </c>
      <c r="C267" s="278">
        <v>10271</v>
      </c>
      <c r="D267" s="279">
        <v>10271</v>
      </c>
      <c r="E267" s="397">
        <f t="shared" si="36"/>
        <v>0</v>
      </c>
    </row>
    <row r="268" spans="1:5" ht="38.4" customHeight="1">
      <c r="A268" s="277" t="s">
        <v>2986</v>
      </c>
      <c r="B268" s="241" t="s">
        <v>2987</v>
      </c>
      <c r="C268" s="271">
        <v>20800</v>
      </c>
      <c r="D268" s="280">
        <v>10130</v>
      </c>
      <c r="E268" s="397">
        <f t="shared" si="36"/>
        <v>-0.51300000000000001</v>
      </c>
    </row>
    <row r="269" spans="1:5" ht="37.950000000000003" customHeight="1">
      <c r="A269" s="281"/>
      <c r="B269" s="243" t="s">
        <v>122</v>
      </c>
      <c r="C269" s="271">
        <f>C261+C262+C268</f>
        <v>22106222</v>
      </c>
      <c r="D269" s="271">
        <f>D261+D262+D268</f>
        <v>12777762</v>
      </c>
      <c r="E269" s="397">
        <f t="shared" si="36"/>
        <v>-0.42199999999999999</v>
      </c>
    </row>
    <row r="270" spans="1:5">
      <c r="C270" s="282"/>
    </row>
    <row r="272" spans="1:5">
      <c r="C272" s="282"/>
    </row>
    <row r="274" spans="3:3">
      <c r="C274" s="282"/>
    </row>
    <row r="275" spans="3:3">
      <c r="C275" s="282"/>
    </row>
    <row r="277" spans="3:3">
      <c r="C277" s="282"/>
    </row>
    <row r="278" spans="3:3">
      <c r="C278" s="282"/>
    </row>
    <row r="279" spans="3:3">
      <c r="C279" s="282"/>
    </row>
    <row r="280" spans="3:3">
      <c r="C280" s="282"/>
    </row>
    <row r="282" spans="3:3">
      <c r="C282" s="282"/>
    </row>
  </sheetData>
  <autoFilter ref="A3:E269"/>
  <mergeCells count="1">
    <mergeCell ref="B1:E1"/>
  </mergeCells>
  <phoneticPr fontId="81" type="noConversion"/>
  <conditionalFormatting sqref="B268">
    <cfRule type="expression" dxfId="30" priority="3" stopIfTrue="1">
      <formula>"len($A:$A)=3"</formula>
    </cfRule>
  </conditionalFormatting>
  <conditionalFormatting sqref="C268">
    <cfRule type="expression" dxfId="29" priority="2" stopIfTrue="1">
      <formula>"len($A:$A)=3"</formula>
    </cfRule>
  </conditionalFormatting>
  <conditionalFormatting sqref="D268">
    <cfRule type="expression" dxfId="28" priority="1" stopIfTrue="1">
      <formula>"len($A:$A)=3"</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37"/>
  <sheetViews>
    <sheetView showGridLines="0" showZeros="0" zoomScale="115" zoomScaleNormal="115" zoomScaleSheetLayoutView="100" workbookViewId="0">
      <pane ySplit="3" topLeftCell="A28" activePane="bottomLeft" state="frozen"/>
      <selection sqref="A1:D1"/>
      <selection pane="bottomLeft" activeCell="K35" sqref="K35"/>
    </sheetView>
  </sheetViews>
  <sheetFormatPr defaultColWidth="9" defaultRowHeight="15.6"/>
  <cols>
    <col min="1" max="1" width="15" style="102" customWidth="1"/>
    <col min="2" max="2" width="50.77734375" style="102" customWidth="1"/>
    <col min="3" max="4" width="20.6640625" style="102" customWidth="1"/>
    <col min="5" max="5" width="20.6640625" style="247" customWidth="1"/>
    <col min="6" max="16384" width="9" style="102"/>
  </cols>
  <sheetData>
    <row r="1" spans="1:5" ht="45" customHeight="1">
      <c r="A1" s="104"/>
      <c r="B1" s="478" t="s">
        <v>3219</v>
      </c>
      <c r="C1" s="479"/>
      <c r="D1" s="479"/>
      <c r="E1" s="479"/>
    </row>
    <row r="2" spans="1:5" s="245" customFormat="1" ht="20.100000000000001" customHeight="1">
      <c r="A2" s="249"/>
      <c r="B2" s="250"/>
      <c r="C2" s="251"/>
      <c r="D2" s="250"/>
      <c r="E2" s="252" t="s">
        <v>0</v>
      </c>
    </row>
    <row r="3" spans="1:5" s="246" customFormat="1" ht="45" customHeight="1">
      <c r="A3" s="253" t="s">
        <v>1</v>
      </c>
      <c r="B3" s="254" t="s">
        <v>2</v>
      </c>
      <c r="C3" s="197" t="s">
        <v>123</v>
      </c>
      <c r="D3" s="197" t="s">
        <v>4</v>
      </c>
      <c r="E3" s="197" t="s">
        <v>124</v>
      </c>
    </row>
    <row r="4" spans="1:5" s="246" customFormat="1" ht="36" customHeight="1">
      <c r="A4" s="224" t="s">
        <v>2472</v>
      </c>
      <c r="B4" s="221" t="s">
        <v>2473</v>
      </c>
      <c r="C4" s="228"/>
      <c r="D4" s="228"/>
      <c r="E4" s="397" t="str">
        <f t="shared" ref="E4:E37" si="0">IF(C4&lt;&gt;0,D4/C4-1,"")</f>
        <v/>
      </c>
    </row>
    <row r="5" spans="1:5" ht="36" customHeight="1">
      <c r="A5" s="224" t="s">
        <v>2474</v>
      </c>
      <c r="B5" s="221" t="s">
        <v>2475</v>
      </c>
      <c r="C5" s="228"/>
      <c r="D5" s="228"/>
      <c r="E5" s="397" t="str">
        <f t="shared" si="0"/>
        <v/>
      </c>
    </row>
    <row r="6" spans="1:5" ht="36" customHeight="1">
      <c r="A6" s="224" t="s">
        <v>2476</v>
      </c>
      <c r="B6" s="221" t="s">
        <v>2477</v>
      </c>
      <c r="C6" s="228"/>
      <c r="D6" s="228"/>
      <c r="E6" s="397" t="str">
        <f t="shared" si="0"/>
        <v/>
      </c>
    </row>
    <row r="7" spans="1:5" ht="36" customHeight="1">
      <c r="A7" s="224" t="s">
        <v>2478</v>
      </c>
      <c r="B7" s="221" t="s">
        <v>2479</v>
      </c>
      <c r="C7" s="228"/>
      <c r="D7" s="228"/>
      <c r="E7" s="397" t="str">
        <f t="shared" si="0"/>
        <v/>
      </c>
    </row>
    <row r="8" spans="1:5" ht="36" customHeight="1">
      <c r="A8" s="224" t="s">
        <v>2480</v>
      </c>
      <c r="B8" s="221" t="s">
        <v>2481</v>
      </c>
      <c r="C8" s="228"/>
      <c r="D8" s="228"/>
      <c r="E8" s="397" t="str">
        <f t="shared" si="0"/>
        <v/>
      </c>
    </row>
    <row r="9" spans="1:5" ht="36.6" customHeight="1">
      <c r="A9" s="224" t="s">
        <v>2482</v>
      </c>
      <c r="B9" s="221" t="s">
        <v>2483</v>
      </c>
      <c r="C9" s="228"/>
      <c r="D9" s="228"/>
      <c r="E9" s="397" t="str">
        <f t="shared" si="0"/>
        <v/>
      </c>
    </row>
    <row r="10" spans="1:5" ht="36.6" customHeight="1">
      <c r="A10" s="224" t="s">
        <v>2484</v>
      </c>
      <c r="B10" s="221" t="s">
        <v>2485</v>
      </c>
      <c r="C10" s="228">
        <f>SUBTOTAL(9,C11:C15)</f>
        <v>79945</v>
      </c>
      <c r="D10" s="228">
        <f>SUBTOTAL(9,D11:D15)</f>
        <v>75243</v>
      </c>
      <c r="E10" s="397">
        <f t="shared" si="0"/>
        <v>-5.8999999999999997E-2</v>
      </c>
    </row>
    <row r="11" spans="1:5" ht="36.6" customHeight="1">
      <c r="A11" s="224" t="s">
        <v>2486</v>
      </c>
      <c r="B11" s="223" t="s">
        <v>2487</v>
      </c>
      <c r="C11" s="225">
        <v>79945</v>
      </c>
      <c r="D11" s="225">
        <v>75243</v>
      </c>
      <c r="E11" s="397">
        <f t="shared" si="0"/>
        <v>-5.8999999999999997E-2</v>
      </c>
    </row>
    <row r="12" spans="1:5" ht="36.6" customHeight="1">
      <c r="A12" s="224" t="s">
        <v>2488</v>
      </c>
      <c r="B12" s="223" t="s">
        <v>2489</v>
      </c>
      <c r="C12" s="225">
        <v>0</v>
      </c>
      <c r="D12" s="225"/>
      <c r="E12" s="397" t="str">
        <f t="shared" si="0"/>
        <v/>
      </c>
    </row>
    <row r="13" spans="1:5" ht="36.6" customHeight="1">
      <c r="A13" s="224" t="s">
        <v>2490</v>
      </c>
      <c r="B13" s="223" t="s">
        <v>2491</v>
      </c>
      <c r="C13" s="225">
        <v>0</v>
      </c>
      <c r="D13" s="225"/>
      <c r="E13" s="397" t="str">
        <f t="shared" si="0"/>
        <v/>
      </c>
    </row>
    <row r="14" spans="1:5" ht="36.6" customHeight="1">
      <c r="A14" s="224" t="s">
        <v>2492</v>
      </c>
      <c r="B14" s="223" t="s">
        <v>2493</v>
      </c>
      <c r="C14" s="225">
        <v>0</v>
      </c>
      <c r="D14" s="225"/>
      <c r="E14" s="397" t="str">
        <f t="shared" si="0"/>
        <v/>
      </c>
    </row>
    <row r="15" spans="1:5" ht="36.6" customHeight="1">
      <c r="A15" s="224" t="s">
        <v>2494</v>
      </c>
      <c r="B15" s="223" t="s">
        <v>2495</v>
      </c>
      <c r="C15" s="225"/>
      <c r="D15" s="225"/>
      <c r="E15" s="397" t="str">
        <f t="shared" si="0"/>
        <v/>
      </c>
    </row>
    <row r="16" spans="1:5" ht="36.6" customHeight="1">
      <c r="A16" s="256" t="s">
        <v>2496</v>
      </c>
      <c r="B16" s="257" t="s">
        <v>2497</v>
      </c>
      <c r="C16" s="228"/>
      <c r="D16" s="228"/>
      <c r="E16" s="397" t="str">
        <f t="shared" si="0"/>
        <v/>
      </c>
    </row>
    <row r="17" spans="1:5" ht="36" customHeight="1">
      <c r="A17" s="256" t="s">
        <v>2498</v>
      </c>
      <c r="B17" s="257" t="s">
        <v>2499</v>
      </c>
      <c r="C17" s="228">
        <f>SUBTOTAL(9,C18:C19)</f>
        <v>0</v>
      </c>
      <c r="D17" s="228">
        <f>SUBTOTAL(9,D18:D19)</f>
        <v>0</v>
      </c>
      <c r="E17" s="397" t="str">
        <f t="shared" si="0"/>
        <v/>
      </c>
    </row>
    <row r="18" spans="1:5" ht="36" customHeight="1">
      <c r="A18" s="256" t="s">
        <v>2500</v>
      </c>
      <c r="B18" s="137" t="s">
        <v>2501</v>
      </c>
      <c r="C18" s="225"/>
      <c r="D18" s="225"/>
      <c r="E18" s="397" t="str">
        <f t="shared" si="0"/>
        <v/>
      </c>
    </row>
    <row r="19" spans="1:5" ht="36" customHeight="1">
      <c r="A19" s="256" t="s">
        <v>2502</v>
      </c>
      <c r="B19" s="137" t="s">
        <v>2503</v>
      </c>
      <c r="C19" s="225"/>
      <c r="D19" s="225"/>
      <c r="E19" s="397" t="str">
        <f t="shared" si="0"/>
        <v/>
      </c>
    </row>
    <row r="20" spans="1:5" ht="36" customHeight="1">
      <c r="A20" s="256" t="s">
        <v>2504</v>
      </c>
      <c r="B20" s="257" t="s">
        <v>2505</v>
      </c>
      <c r="C20" s="228">
        <v>300</v>
      </c>
      <c r="D20" s="228">
        <v>200</v>
      </c>
      <c r="E20" s="397">
        <f t="shared" si="0"/>
        <v>-0.33300000000000002</v>
      </c>
    </row>
    <row r="21" spans="1:5" ht="36" customHeight="1">
      <c r="A21" s="256" t="s">
        <v>2506</v>
      </c>
      <c r="B21" s="257" t="s">
        <v>2507</v>
      </c>
      <c r="C21" s="228"/>
      <c r="D21" s="228"/>
      <c r="E21" s="397" t="str">
        <f t="shared" si="0"/>
        <v/>
      </c>
    </row>
    <row r="22" spans="1:5" ht="36" customHeight="1">
      <c r="A22" s="256" t="s">
        <v>2508</v>
      </c>
      <c r="B22" s="257" t="s">
        <v>2509</v>
      </c>
      <c r="C22" s="228"/>
      <c r="D22" s="228"/>
      <c r="E22" s="397" t="str">
        <f t="shared" si="0"/>
        <v/>
      </c>
    </row>
    <row r="23" spans="1:5" ht="36" customHeight="1">
      <c r="A23" s="224" t="s">
        <v>2510</v>
      </c>
      <c r="B23" s="221" t="s">
        <v>2511</v>
      </c>
      <c r="C23" s="228"/>
      <c r="D23" s="228"/>
      <c r="E23" s="397" t="str">
        <f t="shared" si="0"/>
        <v/>
      </c>
    </row>
    <row r="24" spans="1:5" ht="36" customHeight="1">
      <c r="A24" s="224" t="s">
        <v>2512</v>
      </c>
      <c r="B24" s="221" t="s">
        <v>2513</v>
      </c>
      <c r="C24" s="228"/>
      <c r="D24" s="228"/>
      <c r="E24" s="397" t="str">
        <f t="shared" si="0"/>
        <v/>
      </c>
    </row>
    <row r="25" spans="1:5" ht="36" customHeight="1">
      <c r="A25" s="224" t="s">
        <v>2514</v>
      </c>
      <c r="B25" s="221" t="s">
        <v>2515</v>
      </c>
      <c r="C25" s="228"/>
      <c r="D25" s="228"/>
      <c r="E25" s="397" t="str">
        <f t="shared" si="0"/>
        <v/>
      </c>
    </row>
    <row r="26" spans="1:5" ht="36" customHeight="1">
      <c r="A26" s="224" t="s">
        <v>2516</v>
      </c>
      <c r="B26" s="221" t="s">
        <v>2517</v>
      </c>
      <c r="C26" s="228"/>
      <c r="D26" s="228"/>
      <c r="E26" s="397" t="str">
        <f t="shared" si="0"/>
        <v/>
      </c>
    </row>
    <row r="27" spans="1:5" ht="36" customHeight="1">
      <c r="A27" s="224" t="s">
        <v>2518</v>
      </c>
      <c r="B27" s="221" t="s">
        <v>2519</v>
      </c>
      <c r="C27" s="228"/>
      <c r="D27" s="228"/>
      <c r="E27" s="397" t="str">
        <f t="shared" si="0"/>
        <v/>
      </c>
    </row>
    <row r="28" spans="1:5" ht="36" customHeight="1">
      <c r="A28" s="224"/>
      <c r="B28" s="223"/>
      <c r="C28" s="225"/>
      <c r="D28" s="225"/>
      <c r="E28" s="397" t="str">
        <f t="shared" si="0"/>
        <v/>
      </c>
    </row>
    <row r="29" spans="1:5" ht="36" customHeight="1">
      <c r="A29" s="232"/>
      <c r="B29" s="404" t="s">
        <v>3218</v>
      </c>
      <c r="C29" s="228">
        <f>SUM(C4:C10,C16:C17,C20:C27)</f>
        <v>80245</v>
      </c>
      <c r="D29" s="228">
        <f>SUM(D4:D10,D16:D17,D20:D27)</f>
        <v>75443</v>
      </c>
      <c r="E29" s="397">
        <f t="shared" si="0"/>
        <v>-0.06</v>
      </c>
    </row>
    <row r="30" spans="1:5" ht="36" customHeight="1">
      <c r="A30" s="258">
        <v>105</v>
      </c>
      <c r="B30" s="259" t="s">
        <v>2520</v>
      </c>
      <c r="C30" s="55"/>
      <c r="D30" s="55"/>
      <c r="E30" s="397" t="str">
        <f t="shared" si="0"/>
        <v/>
      </c>
    </row>
    <row r="31" spans="1:5" ht="36" customHeight="1">
      <c r="A31" s="258">
        <v>110</v>
      </c>
      <c r="B31" s="259" t="s">
        <v>57</v>
      </c>
      <c r="C31" s="55">
        <f>SUBTOTAL(9,C32,C35)</f>
        <v>1686</v>
      </c>
      <c r="D31" s="55">
        <f>SUBTOTAL(9,D32,D35)</f>
        <v>10271</v>
      </c>
      <c r="E31" s="397">
        <f t="shared" si="0"/>
        <v>5.0919999999999996</v>
      </c>
    </row>
    <row r="32" spans="1:5" ht="36" customHeight="1">
      <c r="A32" s="260">
        <v>11004</v>
      </c>
      <c r="B32" s="261" t="s">
        <v>2988</v>
      </c>
      <c r="C32" s="56"/>
      <c r="D32" s="56"/>
      <c r="E32" s="397" t="str">
        <f t="shared" si="0"/>
        <v/>
      </c>
    </row>
    <row r="33" spans="1:5" ht="36" customHeight="1">
      <c r="A33" s="260">
        <v>1100401</v>
      </c>
      <c r="B33" s="261" t="s">
        <v>2522</v>
      </c>
      <c r="C33" s="56"/>
      <c r="D33" s="56"/>
      <c r="E33" s="397" t="str">
        <f t="shared" si="0"/>
        <v/>
      </c>
    </row>
    <row r="34" spans="1:5" ht="36" customHeight="1">
      <c r="A34" s="260">
        <v>1100402</v>
      </c>
      <c r="B34" s="261" t="s">
        <v>2989</v>
      </c>
      <c r="C34" s="74"/>
      <c r="D34" s="56"/>
      <c r="E34" s="397" t="str">
        <f t="shared" si="0"/>
        <v/>
      </c>
    </row>
    <row r="35" spans="1:5" ht="36" customHeight="1">
      <c r="A35" s="260">
        <v>11008</v>
      </c>
      <c r="B35" s="261" t="s">
        <v>60</v>
      </c>
      <c r="C35" s="56">
        <v>1686</v>
      </c>
      <c r="D35" s="262">
        <v>10271</v>
      </c>
      <c r="E35" s="397">
        <f t="shared" si="0"/>
        <v>5.0919999999999996</v>
      </c>
    </row>
    <row r="36" spans="1:5" ht="36" customHeight="1">
      <c r="A36" s="263">
        <v>11009</v>
      </c>
      <c r="B36" s="264" t="s">
        <v>61</v>
      </c>
      <c r="C36" s="265"/>
      <c r="D36" s="265"/>
      <c r="E36" s="266"/>
    </row>
    <row r="37" spans="1:5" ht="36" customHeight="1">
      <c r="A37" s="267"/>
      <c r="B37" s="268" t="s">
        <v>64</v>
      </c>
      <c r="C37" s="55">
        <f>C29+C30+C31</f>
        <v>81931</v>
      </c>
      <c r="D37" s="55">
        <f>D29+D30+D31</f>
        <v>85714</v>
      </c>
      <c r="E37" s="397">
        <f t="shared" si="0"/>
        <v>4.5999999999999999E-2</v>
      </c>
    </row>
  </sheetData>
  <autoFilter ref="A3:E37"/>
  <mergeCells count="1">
    <mergeCell ref="B1:E1"/>
  </mergeCells>
  <phoneticPr fontId="81" type="noConversion"/>
  <conditionalFormatting sqref="B30">
    <cfRule type="expression" dxfId="27" priority="8" stopIfTrue="1">
      <formula>"len($A:$A)=3"</formula>
    </cfRule>
  </conditionalFormatting>
  <conditionalFormatting sqref="B31:B34">
    <cfRule type="expression" dxfId="26" priority="4" stopIfTrue="1">
      <formula>"len($A:$A)=3"</formula>
    </cfRule>
  </conditionalFormatting>
  <conditionalFormatting sqref="C30:C34 D31:D32">
    <cfRule type="expression" dxfId="25" priority="1" stopIfTrue="1">
      <formula>"len($A:$A)=3"</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274"/>
  <sheetViews>
    <sheetView showGridLines="0" showZeros="0" zoomScale="115" zoomScaleNormal="115" zoomScaleSheetLayoutView="100" workbookViewId="0">
      <pane ySplit="3" topLeftCell="A259" activePane="bottomLeft" state="frozen"/>
      <selection sqref="A1:D1"/>
      <selection pane="bottomLeft" activeCell="I268" sqref="I268"/>
    </sheetView>
  </sheetViews>
  <sheetFormatPr defaultColWidth="9" defaultRowHeight="15.6"/>
  <cols>
    <col min="1" max="1" width="13.44140625" style="205" customWidth="1"/>
    <col min="2" max="2" width="50.77734375" style="205" customWidth="1"/>
    <col min="3" max="4" width="20.6640625" style="209" customWidth="1"/>
    <col min="5" max="5" width="20.6640625" style="210" customWidth="1"/>
    <col min="6" max="16384" width="9" style="205"/>
  </cols>
  <sheetData>
    <row r="1" spans="1:5" ht="45" customHeight="1">
      <c r="A1" s="211"/>
      <c r="B1" s="476" t="s">
        <v>3220</v>
      </c>
      <c r="C1" s="477"/>
      <c r="D1" s="477"/>
      <c r="E1" s="477"/>
    </row>
    <row r="2" spans="1:5" s="206" customFormat="1" ht="20.100000000000001" customHeight="1">
      <c r="A2" s="213"/>
      <c r="B2" s="214"/>
      <c r="C2" s="214"/>
      <c r="D2" s="214"/>
      <c r="E2" s="215" t="s">
        <v>0</v>
      </c>
    </row>
    <row r="3" spans="1:5" s="207" customFormat="1" ht="34.200000000000003" customHeight="1">
      <c r="A3" s="216" t="s">
        <v>1</v>
      </c>
      <c r="B3" s="217" t="s">
        <v>2</v>
      </c>
      <c r="C3" s="218" t="s">
        <v>123</v>
      </c>
      <c r="D3" s="218" t="s">
        <v>4</v>
      </c>
      <c r="E3" s="218" t="s">
        <v>124</v>
      </c>
    </row>
    <row r="4" spans="1:5" ht="34.200000000000003" customHeight="1">
      <c r="A4" s="220" t="s">
        <v>77</v>
      </c>
      <c r="B4" s="221" t="s">
        <v>2524</v>
      </c>
      <c r="C4" s="222">
        <f>C5+C11+C17</f>
        <v>1</v>
      </c>
      <c r="D4" s="222">
        <f>D5+D11+D17</f>
        <v>0</v>
      </c>
      <c r="E4" s="397">
        <f t="shared" ref="E4:E5" si="0">IF(C4&lt;&gt;0,D4/C4-1,"")</f>
        <v>-1</v>
      </c>
    </row>
    <row r="5" spans="1:5" ht="34.200000000000003" customHeight="1">
      <c r="A5" s="220" t="s">
        <v>2525</v>
      </c>
      <c r="B5" s="223" t="s">
        <v>2526</v>
      </c>
      <c r="C5" s="222">
        <f>SUBTOTAL(9,C6:C10)</f>
        <v>1</v>
      </c>
      <c r="D5" s="222">
        <f>SUBTOTAL(9,D6:D10)</f>
        <v>0</v>
      </c>
      <c r="E5" s="397">
        <f t="shared" si="0"/>
        <v>-1</v>
      </c>
    </row>
    <row r="6" spans="1:5" ht="34.200000000000003" customHeight="1">
      <c r="A6" s="224" t="s">
        <v>2527</v>
      </c>
      <c r="B6" s="223" t="s">
        <v>2528</v>
      </c>
      <c r="C6" s="225">
        <v>1</v>
      </c>
      <c r="D6" s="225"/>
      <c r="E6" s="226">
        <f t="shared" ref="E6:E67" si="1">IF(C6&gt;0,D6/C6-1,IF(C6&lt;0,-(D6/C6-1),""))</f>
        <v>-1</v>
      </c>
    </row>
    <row r="7" spans="1:5" ht="34.200000000000003" customHeight="1">
      <c r="A7" s="224" t="s">
        <v>2529</v>
      </c>
      <c r="B7" s="223" t="s">
        <v>2530</v>
      </c>
      <c r="C7" s="225"/>
      <c r="D7" s="225"/>
      <c r="E7" s="226" t="str">
        <f t="shared" si="1"/>
        <v/>
      </c>
    </row>
    <row r="8" spans="1:5" ht="34.200000000000003" customHeight="1">
      <c r="A8" s="224" t="s">
        <v>2531</v>
      </c>
      <c r="B8" s="223" t="s">
        <v>2532</v>
      </c>
      <c r="C8" s="227"/>
      <c r="D8" s="227"/>
      <c r="E8" s="397" t="str">
        <f t="shared" ref="E8" si="2">IF(C8&lt;&gt;0,D8/C8-1,"")</f>
        <v/>
      </c>
    </row>
    <row r="9" spans="1:5" ht="34.200000000000003" customHeight="1">
      <c r="A9" s="224" t="s">
        <v>2533</v>
      </c>
      <c r="B9" s="223" t="s">
        <v>2534</v>
      </c>
      <c r="C9" s="225"/>
      <c r="D9" s="225"/>
      <c r="E9" s="226" t="str">
        <f t="shared" si="1"/>
        <v/>
      </c>
    </row>
    <row r="10" spans="1:5" ht="34.200000000000003" customHeight="1">
      <c r="A10" s="224" t="s">
        <v>2535</v>
      </c>
      <c r="B10" s="223" t="s">
        <v>2536</v>
      </c>
      <c r="C10" s="227"/>
      <c r="D10" s="227"/>
      <c r="E10" s="397" t="str">
        <f t="shared" ref="E10" si="3">IF(C10&lt;&gt;0,D10/C10-1,"")</f>
        <v/>
      </c>
    </row>
    <row r="11" spans="1:5" ht="34.200000000000003" customHeight="1">
      <c r="A11" s="220" t="s">
        <v>2537</v>
      </c>
      <c r="B11" s="221" t="s">
        <v>2538</v>
      </c>
      <c r="C11" s="228">
        <f>SUM(C12:C16)</f>
        <v>0</v>
      </c>
      <c r="D11" s="228">
        <f>SUM(D12:D16)</f>
        <v>0</v>
      </c>
      <c r="E11" s="229" t="str">
        <f t="shared" si="1"/>
        <v/>
      </c>
    </row>
    <row r="12" spans="1:5" ht="34.200000000000003" customHeight="1">
      <c r="A12" s="224" t="s">
        <v>2539</v>
      </c>
      <c r="B12" s="223" t="s">
        <v>2540</v>
      </c>
      <c r="C12" s="225"/>
      <c r="D12" s="225"/>
      <c r="E12" s="226" t="str">
        <f t="shared" si="1"/>
        <v/>
      </c>
    </row>
    <row r="13" spans="1:5" ht="34.200000000000003" customHeight="1">
      <c r="A13" s="224" t="s">
        <v>2541</v>
      </c>
      <c r="B13" s="223" t="s">
        <v>2542</v>
      </c>
      <c r="C13" s="225"/>
      <c r="D13" s="225"/>
      <c r="E13" s="226" t="str">
        <f t="shared" si="1"/>
        <v/>
      </c>
    </row>
    <row r="14" spans="1:5" ht="34.200000000000003" customHeight="1">
      <c r="A14" s="224" t="s">
        <v>2543</v>
      </c>
      <c r="B14" s="223" t="s">
        <v>2544</v>
      </c>
      <c r="C14" s="225"/>
      <c r="D14" s="225"/>
      <c r="E14" s="226" t="str">
        <f t="shared" si="1"/>
        <v/>
      </c>
    </row>
    <row r="15" spans="1:5" ht="34.200000000000003" customHeight="1">
      <c r="A15" s="224" t="s">
        <v>2545</v>
      </c>
      <c r="B15" s="223" t="s">
        <v>2546</v>
      </c>
      <c r="C15" s="225"/>
      <c r="D15" s="225"/>
      <c r="E15" s="226" t="str">
        <f t="shared" si="1"/>
        <v/>
      </c>
    </row>
    <row r="16" spans="1:5" ht="34.200000000000003" customHeight="1">
      <c r="A16" s="224" t="s">
        <v>2547</v>
      </c>
      <c r="B16" s="223" t="s">
        <v>2548</v>
      </c>
      <c r="C16" s="225"/>
      <c r="D16" s="225"/>
      <c r="E16" s="226" t="str">
        <f t="shared" si="1"/>
        <v/>
      </c>
    </row>
    <row r="17" spans="1:5" ht="34.200000000000003" customHeight="1">
      <c r="A17" s="220" t="s">
        <v>2549</v>
      </c>
      <c r="B17" s="221" t="s">
        <v>2550</v>
      </c>
      <c r="C17" s="228">
        <f>SUBTOTAL(9,C18:C19)</f>
        <v>0</v>
      </c>
      <c r="D17" s="228">
        <f>SUBTOTAL(9,D18:D19)</f>
        <v>0</v>
      </c>
      <c r="E17" s="229" t="str">
        <f t="shared" si="1"/>
        <v/>
      </c>
    </row>
    <row r="18" spans="1:5" ht="34.200000000000003" customHeight="1">
      <c r="A18" s="224" t="s">
        <v>2551</v>
      </c>
      <c r="B18" s="223" t="s">
        <v>2552</v>
      </c>
      <c r="C18" s="225"/>
      <c r="D18" s="225"/>
      <c r="E18" s="226" t="str">
        <f t="shared" si="1"/>
        <v/>
      </c>
    </row>
    <row r="19" spans="1:5" ht="34.200000000000003" customHeight="1">
      <c r="A19" s="224" t="s">
        <v>2553</v>
      </c>
      <c r="B19" s="223" t="s">
        <v>2554</v>
      </c>
      <c r="C19" s="225"/>
      <c r="D19" s="225"/>
      <c r="E19" s="226" t="str">
        <f t="shared" si="1"/>
        <v/>
      </c>
    </row>
    <row r="20" spans="1:5" ht="34.200000000000003" customHeight="1">
      <c r="A20" s="220" t="s">
        <v>79</v>
      </c>
      <c r="B20" s="221" t="s">
        <v>2555</v>
      </c>
      <c r="C20" s="222">
        <f>C21+C25+C29</f>
        <v>0</v>
      </c>
      <c r="D20" s="222">
        <f>D21+D25+D29</f>
        <v>0</v>
      </c>
      <c r="E20" s="397" t="str">
        <f t="shared" ref="E20" si="4">IF(C20&lt;&gt;0,D20/C20-1,"")</f>
        <v/>
      </c>
    </row>
    <row r="21" spans="1:5" ht="34.200000000000003" customHeight="1">
      <c r="A21" s="220" t="s">
        <v>2556</v>
      </c>
      <c r="B21" s="221" t="s">
        <v>2557</v>
      </c>
      <c r="C21" s="228">
        <f>SUBTOTAL(9,C22:C24)</f>
        <v>0</v>
      </c>
      <c r="D21" s="228">
        <f>SUBTOTAL(9,D22:D24)</f>
        <v>0</v>
      </c>
      <c r="E21" s="229" t="str">
        <f t="shared" si="1"/>
        <v/>
      </c>
    </row>
    <row r="22" spans="1:5" ht="34.200000000000003" customHeight="1">
      <c r="A22" s="224" t="s">
        <v>2558</v>
      </c>
      <c r="B22" s="223" t="s">
        <v>2559</v>
      </c>
      <c r="C22" s="225"/>
      <c r="D22" s="225"/>
      <c r="E22" s="226" t="str">
        <f t="shared" si="1"/>
        <v/>
      </c>
    </row>
    <row r="23" spans="1:5" ht="34.200000000000003" customHeight="1">
      <c r="A23" s="224" t="s">
        <v>2560</v>
      </c>
      <c r="B23" s="223" t="s">
        <v>2561</v>
      </c>
      <c r="C23" s="225"/>
      <c r="D23" s="225"/>
      <c r="E23" s="226" t="str">
        <f t="shared" si="1"/>
        <v/>
      </c>
    </row>
    <row r="24" spans="1:5" ht="34.200000000000003" customHeight="1">
      <c r="A24" s="224" t="s">
        <v>2562</v>
      </c>
      <c r="B24" s="223" t="s">
        <v>2563</v>
      </c>
      <c r="C24" s="225"/>
      <c r="D24" s="225"/>
      <c r="E24" s="226" t="str">
        <f t="shared" si="1"/>
        <v/>
      </c>
    </row>
    <row r="25" spans="1:5" ht="34.200000000000003" customHeight="1">
      <c r="A25" s="220" t="s">
        <v>2564</v>
      </c>
      <c r="B25" s="221" t="s">
        <v>2565</v>
      </c>
      <c r="C25" s="228">
        <f>SUM(C26:C28)</f>
        <v>0</v>
      </c>
      <c r="D25" s="228">
        <f>SUM(D26:D28)</f>
        <v>0</v>
      </c>
      <c r="E25" s="229" t="str">
        <f t="shared" si="1"/>
        <v/>
      </c>
    </row>
    <row r="26" spans="1:5" ht="34.200000000000003" customHeight="1">
      <c r="A26" s="224" t="s">
        <v>2566</v>
      </c>
      <c r="B26" s="223" t="s">
        <v>2559</v>
      </c>
      <c r="C26" s="225"/>
      <c r="D26" s="225"/>
      <c r="E26" s="226" t="str">
        <f t="shared" si="1"/>
        <v/>
      </c>
    </row>
    <row r="27" spans="1:5" ht="34.200000000000003" customHeight="1">
      <c r="A27" s="224" t="s">
        <v>2567</v>
      </c>
      <c r="B27" s="223" t="s">
        <v>2561</v>
      </c>
      <c r="C27" s="225"/>
      <c r="D27" s="225"/>
      <c r="E27" s="226" t="str">
        <f t="shared" si="1"/>
        <v/>
      </c>
    </row>
    <row r="28" spans="1:5" ht="34.200000000000003" customHeight="1">
      <c r="A28" s="224" t="s">
        <v>2568</v>
      </c>
      <c r="B28" s="223" t="s">
        <v>2569</v>
      </c>
      <c r="C28" s="225"/>
      <c r="D28" s="225"/>
      <c r="E28" s="226" t="str">
        <f t="shared" si="1"/>
        <v/>
      </c>
    </row>
    <row r="29" spans="1:5" s="208" customFormat="1" ht="34.200000000000003" customHeight="1">
      <c r="A29" s="220" t="s">
        <v>2570</v>
      </c>
      <c r="B29" s="221" t="s">
        <v>2571</v>
      </c>
      <c r="C29" s="228">
        <f>SUM(C30:C31)</f>
        <v>0</v>
      </c>
      <c r="D29" s="228">
        <f>SUM(D30:D31)</f>
        <v>0</v>
      </c>
      <c r="E29" s="229" t="str">
        <f t="shared" si="1"/>
        <v/>
      </c>
    </row>
    <row r="30" spans="1:5" ht="34.200000000000003" customHeight="1">
      <c r="A30" s="224" t="s">
        <v>2572</v>
      </c>
      <c r="B30" s="223" t="s">
        <v>2561</v>
      </c>
      <c r="C30" s="225"/>
      <c r="D30" s="225"/>
      <c r="E30" s="226" t="str">
        <f t="shared" si="1"/>
        <v/>
      </c>
    </row>
    <row r="31" spans="1:5" ht="34.200000000000003" customHeight="1">
      <c r="A31" s="224" t="s">
        <v>2573</v>
      </c>
      <c r="B31" s="223" t="s">
        <v>2574</v>
      </c>
      <c r="C31" s="225"/>
      <c r="D31" s="225"/>
      <c r="E31" s="226" t="str">
        <f t="shared" si="1"/>
        <v/>
      </c>
    </row>
    <row r="32" spans="1:5" ht="34.200000000000003" customHeight="1">
      <c r="A32" s="220" t="s">
        <v>83</v>
      </c>
      <c r="B32" s="221" t="s">
        <v>2575</v>
      </c>
      <c r="C32" s="222">
        <f>C33+C38</f>
        <v>0</v>
      </c>
      <c r="D32" s="222">
        <f>D33+D38</f>
        <v>0</v>
      </c>
      <c r="E32" s="397" t="str">
        <f t="shared" ref="E32" si="5">IF(C32&lt;&gt;0,D32/C32-1,"")</f>
        <v/>
      </c>
    </row>
    <row r="33" spans="1:5" ht="34.200000000000003" customHeight="1">
      <c r="A33" s="220" t="s">
        <v>2576</v>
      </c>
      <c r="B33" s="221" t="s">
        <v>2577</v>
      </c>
      <c r="C33" s="228">
        <f>SUM(C34:C37)</f>
        <v>0</v>
      </c>
      <c r="D33" s="228">
        <f>SUM(D34:D37)</f>
        <v>0</v>
      </c>
      <c r="E33" s="229" t="str">
        <f t="shared" si="1"/>
        <v/>
      </c>
    </row>
    <row r="34" spans="1:5" ht="34.200000000000003" customHeight="1">
      <c r="A34" s="224">
        <v>2116001</v>
      </c>
      <c r="B34" s="223" t="s">
        <v>2578</v>
      </c>
      <c r="C34" s="225"/>
      <c r="D34" s="225"/>
      <c r="E34" s="226" t="str">
        <f t="shared" si="1"/>
        <v/>
      </c>
    </row>
    <row r="35" spans="1:5" ht="34.200000000000003" customHeight="1">
      <c r="A35" s="224">
        <v>2116002</v>
      </c>
      <c r="B35" s="223" t="s">
        <v>2579</v>
      </c>
      <c r="C35" s="225"/>
      <c r="D35" s="225"/>
      <c r="E35" s="226" t="str">
        <f t="shared" si="1"/>
        <v/>
      </c>
    </row>
    <row r="36" spans="1:5" ht="34.200000000000003" customHeight="1">
      <c r="A36" s="224">
        <v>2116003</v>
      </c>
      <c r="B36" s="223" t="s">
        <v>2580</v>
      </c>
      <c r="C36" s="225"/>
      <c r="D36" s="225"/>
      <c r="E36" s="226" t="str">
        <f t="shared" si="1"/>
        <v/>
      </c>
    </row>
    <row r="37" spans="1:5" s="208" customFormat="1" ht="34.200000000000003" customHeight="1">
      <c r="A37" s="224">
        <v>2116099</v>
      </c>
      <c r="B37" s="223" t="s">
        <v>2581</v>
      </c>
      <c r="C37" s="225"/>
      <c r="D37" s="225"/>
      <c r="E37" s="226" t="str">
        <f t="shared" si="1"/>
        <v/>
      </c>
    </row>
    <row r="38" spans="1:5" ht="34.200000000000003" customHeight="1">
      <c r="A38" s="220">
        <v>21161</v>
      </c>
      <c r="B38" s="221" t="s">
        <v>2582</v>
      </c>
      <c r="C38" s="228">
        <f>SUM(C39:C42)</f>
        <v>0</v>
      </c>
      <c r="D38" s="228">
        <f>SUM(D39:D42)</f>
        <v>0</v>
      </c>
      <c r="E38" s="229" t="str">
        <f t="shared" si="1"/>
        <v/>
      </c>
    </row>
    <row r="39" spans="1:5" ht="34.200000000000003" customHeight="1">
      <c r="A39" s="224">
        <v>2116101</v>
      </c>
      <c r="B39" s="223" t="s">
        <v>2583</v>
      </c>
      <c r="C39" s="225"/>
      <c r="D39" s="225"/>
      <c r="E39" s="226" t="str">
        <f t="shared" si="1"/>
        <v/>
      </c>
    </row>
    <row r="40" spans="1:5" ht="34.200000000000003" customHeight="1">
      <c r="A40" s="224">
        <v>2116102</v>
      </c>
      <c r="B40" s="223" t="s">
        <v>2584</v>
      </c>
      <c r="C40" s="225"/>
      <c r="D40" s="225"/>
      <c r="E40" s="226" t="str">
        <f t="shared" si="1"/>
        <v/>
      </c>
    </row>
    <row r="41" spans="1:5" ht="34.200000000000003" customHeight="1">
      <c r="A41" s="224">
        <v>2116103</v>
      </c>
      <c r="B41" s="223" t="s">
        <v>2585</v>
      </c>
      <c r="C41" s="225"/>
      <c r="D41" s="225"/>
      <c r="E41" s="226" t="str">
        <f t="shared" si="1"/>
        <v/>
      </c>
    </row>
    <row r="42" spans="1:5" ht="34.200000000000003" customHeight="1">
      <c r="A42" s="224">
        <v>2116104</v>
      </c>
      <c r="B42" s="223" t="s">
        <v>2586</v>
      </c>
      <c r="C42" s="225"/>
      <c r="D42" s="225"/>
      <c r="E42" s="226" t="str">
        <f t="shared" si="1"/>
        <v/>
      </c>
    </row>
    <row r="43" spans="1:5" ht="34.200000000000003" customHeight="1">
      <c r="A43" s="220" t="s">
        <v>85</v>
      </c>
      <c r="B43" s="221" t="s">
        <v>2587</v>
      </c>
      <c r="C43" s="222">
        <f>C44+C57+C61+C62+C68+C72+C76+C80+C86+C89</f>
        <v>47156</v>
      </c>
      <c r="D43" s="222">
        <f>D44+D57+D61+D62+D68+D72+D76+D80+D86+D89</f>
        <v>41436</v>
      </c>
      <c r="E43" s="397">
        <f t="shared" ref="E43:E44" si="6">IF(C43&lt;&gt;0,D43/C43-1,"")</f>
        <v>-0.121</v>
      </c>
    </row>
    <row r="44" spans="1:5" ht="34.200000000000003" customHeight="1">
      <c r="A44" s="220" t="s">
        <v>2588</v>
      </c>
      <c r="B44" s="221" t="s">
        <v>2589</v>
      </c>
      <c r="C44" s="222">
        <f>SUBTOTAL(9,C45:C56)</f>
        <v>46856</v>
      </c>
      <c r="D44" s="222">
        <f>SUBTOTAL(9,D45:D56)</f>
        <v>41236</v>
      </c>
      <c r="E44" s="397">
        <f t="shared" si="6"/>
        <v>-0.12</v>
      </c>
    </row>
    <row r="45" spans="1:5" ht="34.200000000000003" customHeight="1">
      <c r="A45" s="224" t="s">
        <v>2590</v>
      </c>
      <c r="B45" s="223" t="s">
        <v>2591</v>
      </c>
      <c r="C45" s="225"/>
      <c r="D45" s="225">
        <v>17500</v>
      </c>
      <c r="E45" s="226" t="str">
        <f t="shared" si="1"/>
        <v/>
      </c>
    </row>
    <row r="46" spans="1:5" ht="34.200000000000003" customHeight="1">
      <c r="A46" s="224" t="s">
        <v>2592</v>
      </c>
      <c r="B46" s="223" t="s">
        <v>2593</v>
      </c>
      <c r="C46" s="225">
        <v>25100</v>
      </c>
      <c r="D46" s="225">
        <v>3580</v>
      </c>
      <c r="E46" s="226">
        <f t="shared" si="1"/>
        <v>-0.85699999999999998</v>
      </c>
    </row>
    <row r="47" spans="1:5" ht="34.200000000000003" customHeight="1">
      <c r="A47" s="224" t="s">
        <v>2594</v>
      </c>
      <c r="B47" s="223" t="s">
        <v>2595</v>
      </c>
      <c r="C47" s="225"/>
      <c r="D47" s="225"/>
      <c r="E47" s="226" t="str">
        <f t="shared" si="1"/>
        <v/>
      </c>
    </row>
    <row r="48" spans="1:5" ht="34.200000000000003" customHeight="1">
      <c r="A48" s="224" t="s">
        <v>2596</v>
      </c>
      <c r="B48" s="223" t="s">
        <v>2597</v>
      </c>
      <c r="C48" s="225">
        <v>6605</v>
      </c>
      <c r="D48" s="225">
        <v>10539</v>
      </c>
      <c r="E48" s="226">
        <f t="shared" si="1"/>
        <v>0.59599999999999997</v>
      </c>
    </row>
    <row r="49" spans="1:5" ht="34.200000000000003" customHeight="1">
      <c r="A49" s="224" t="s">
        <v>2598</v>
      </c>
      <c r="B49" s="223" t="s">
        <v>2599</v>
      </c>
      <c r="C49" s="225"/>
      <c r="D49" s="225"/>
      <c r="E49" s="226" t="str">
        <f t="shared" si="1"/>
        <v/>
      </c>
    </row>
    <row r="50" spans="1:5" ht="34.200000000000003" customHeight="1">
      <c r="A50" s="224" t="s">
        <v>2600</v>
      </c>
      <c r="B50" s="223" t="s">
        <v>2601</v>
      </c>
      <c r="C50" s="225"/>
      <c r="D50" s="225">
        <v>340</v>
      </c>
      <c r="E50" s="226" t="str">
        <f t="shared" si="1"/>
        <v/>
      </c>
    </row>
    <row r="51" spans="1:5" ht="34.200000000000003" customHeight="1">
      <c r="A51" s="224" t="s">
        <v>2602</v>
      </c>
      <c r="B51" s="223" t="s">
        <v>2603</v>
      </c>
      <c r="C51" s="225"/>
      <c r="D51" s="225"/>
      <c r="E51" s="226" t="str">
        <f t="shared" si="1"/>
        <v/>
      </c>
    </row>
    <row r="52" spans="1:5" ht="34.200000000000003" customHeight="1">
      <c r="A52" s="224" t="s">
        <v>2604</v>
      </c>
      <c r="B52" s="223" t="s">
        <v>2605</v>
      </c>
      <c r="C52" s="225"/>
      <c r="D52" s="225"/>
      <c r="E52" s="226" t="str">
        <f t="shared" si="1"/>
        <v/>
      </c>
    </row>
    <row r="53" spans="1:5" ht="34.200000000000003" customHeight="1">
      <c r="A53" s="224" t="s">
        <v>2606</v>
      </c>
      <c r="B53" s="223" t="s">
        <v>2607</v>
      </c>
      <c r="C53" s="225"/>
      <c r="D53" s="225"/>
      <c r="E53" s="226" t="str">
        <f t="shared" si="1"/>
        <v/>
      </c>
    </row>
    <row r="54" spans="1:5" ht="34.200000000000003" customHeight="1">
      <c r="A54" s="224" t="s">
        <v>2608</v>
      </c>
      <c r="B54" s="223" t="s">
        <v>2609</v>
      </c>
      <c r="C54" s="225"/>
      <c r="D54" s="225">
        <v>150</v>
      </c>
      <c r="E54" s="226" t="str">
        <f t="shared" si="1"/>
        <v/>
      </c>
    </row>
    <row r="55" spans="1:5" ht="34.200000000000003" customHeight="1">
      <c r="A55" s="224" t="s">
        <v>2610</v>
      </c>
      <c r="B55" s="223" t="s">
        <v>2611</v>
      </c>
      <c r="C55" s="225"/>
      <c r="D55" s="225"/>
      <c r="E55" s="226" t="str">
        <f t="shared" si="1"/>
        <v/>
      </c>
    </row>
    <row r="56" spans="1:5" ht="34.200000000000003" customHeight="1">
      <c r="A56" s="224" t="s">
        <v>2612</v>
      </c>
      <c r="B56" s="223" t="s">
        <v>2613</v>
      </c>
      <c r="C56" s="227">
        <v>15151</v>
      </c>
      <c r="D56" s="227">
        <v>9127</v>
      </c>
      <c r="E56" s="397">
        <f t="shared" ref="E56" si="7">IF(C56&lt;&gt;0,D56/C56-1,"")</f>
        <v>-0.39800000000000002</v>
      </c>
    </row>
    <row r="57" spans="1:5" ht="34.200000000000003" customHeight="1">
      <c r="A57" s="220" t="s">
        <v>2614</v>
      </c>
      <c r="B57" s="221" t="s">
        <v>2615</v>
      </c>
      <c r="C57" s="228">
        <f>SUBTOTAL(9,C58:C60)</f>
        <v>0</v>
      </c>
      <c r="D57" s="228">
        <f>SUBTOTAL(9,D58:D60)</f>
        <v>0</v>
      </c>
      <c r="E57" s="229" t="str">
        <f t="shared" si="1"/>
        <v/>
      </c>
    </row>
    <row r="58" spans="1:5" ht="34.200000000000003" customHeight="1">
      <c r="A58" s="224" t="s">
        <v>2616</v>
      </c>
      <c r="B58" s="223" t="s">
        <v>2591</v>
      </c>
      <c r="C58" s="225"/>
      <c r="D58" s="225"/>
      <c r="E58" s="226" t="str">
        <f t="shared" si="1"/>
        <v/>
      </c>
    </row>
    <row r="59" spans="1:5" ht="34.200000000000003" customHeight="1">
      <c r="A59" s="224" t="s">
        <v>2617</v>
      </c>
      <c r="B59" s="223" t="s">
        <v>2593</v>
      </c>
      <c r="C59" s="225"/>
      <c r="D59" s="225"/>
      <c r="E59" s="226" t="str">
        <f t="shared" si="1"/>
        <v/>
      </c>
    </row>
    <row r="60" spans="1:5" ht="34.200000000000003" customHeight="1">
      <c r="A60" s="224" t="s">
        <v>2618</v>
      </c>
      <c r="B60" s="223" t="s">
        <v>2619</v>
      </c>
      <c r="C60" s="225"/>
      <c r="D60" s="225"/>
      <c r="E60" s="226" t="str">
        <f t="shared" si="1"/>
        <v/>
      </c>
    </row>
    <row r="61" spans="1:5" ht="34.200000000000003" customHeight="1">
      <c r="A61" s="220" t="s">
        <v>2620</v>
      </c>
      <c r="B61" s="221" t="s">
        <v>2621</v>
      </c>
      <c r="C61" s="228"/>
      <c r="D61" s="228"/>
      <c r="E61" s="229" t="str">
        <f t="shared" si="1"/>
        <v/>
      </c>
    </row>
    <row r="62" spans="1:5" ht="34.200000000000003" customHeight="1">
      <c r="A62" s="220" t="s">
        <v>2622</v>
      </c>
      <c r="B62" s="221" t="s">
        <v>2623</v>
      </c>
      <c r="C62" s="228">
        <f>SUBTOTAL(9,C63:C67)</f>
        <v>300</v>
      </c>
      <c r="D62" s="228">
        <f>SUBTOTAL(9,D63:D67)</f>
        <v>200</v>
      </c>
      <c r="E62" s="229">
        <f t="shared" si="1"/>
        <v>-0.33300000000000002</v>
      </c>
    </row>
    <row r="63" spans="1:5" ht="34.200000000000003" customHeight="1">
      <c r="A63" s="224" t="s">
        <v>2624</v>
      </c>
      <c r="B63" s="223" t="s">
        <v>2625</v>
      </c>
      <c r="C63" s="225"/>
      <c r="D63" s="225"/>
      <c r="E63" s="226" t="str">
        <f t="shared" si="1"/>
        <v/>
      </c>
    </row>
    <row r="64" spans="1:5" ht="34.200000000000003" customHeight="1">
      <c r="A64" s="224" t="s">
        <v>2626</v>
      </c>
      <c r="B64" s="223" t="s">
        <v>2627</v>
      </c>
      <c r="C64" s="225"/>
      <c r="D64" s="225"/>
      <c r="E64" s="226" t="str">
        <f t="shared" si="1"/>
        <v/>
      </c>
    </row>
    <row r="65" spans="1:5" ht="34.200000000000003" customHeight="1">
      <c r="A65" s="224" t="s">
        <v>2628</v>
      </c>
      <c r="B65" s="223" t="s">
        <v>2629</v>
      </c>
      <c r="C65" s="225"/>
      <c r="D65" s="225"/>
      <c r="E65" s="226" t="str">
        <f t="shared" si="1"/>
        <v/>
      </c>
    </row>
    <row r="66" spans="1:5" ht="34.200000000000003" customHeight="1">
      <c r="A66" s="224" t="s">
        <v>2630</v>
      </c>
      <c r="B66" s="223" t="s">
        <v>2631</v>
      </c>
      <c r="C66" s="225"/>
      <c r="D66" s="225"/>
      <c r="E66" s="226" t="str">
        <f t="shared" si="1"/>
        <v/>
      </c>
    </row>
    <row r="67" spans="1:5" ht="34.200000000000003" customHeight="1">
      <c r="A67" s="224" t="s">
        <v>2632</v>
      </c>
      <c r="B67" s="223" t="s">
        <v>2633</v>
      </c>
      <c r="C67" s="225">
        <v>300</v>
      </c>
      <c r="D67" s="225">
        <v>200</v>
      </c>
      <c r="E67" s="226">
        <f t="shared" si="1"/>
        <v>-0.33300000000000002</v>
      </c>
    </row>
    <row r="68" spans="1:5" ht="34.200000000000003" customHeight="1">
      <c r="A68" s="220" t="s">
        <v>2634</v>
      </c>
      <c r="B68" s="221" t="s">
        <v>2635</v>
      </c>
      <c r="C68" s="228">
        <f>SUBTOTAL(9,C69:C71)</f>
        <v>0</v>
      </c>
      <c r="D68" s="228">
        <f>SUBTOTAL(9,D69:D71)</f>
        <v>0</v>
      </c>
      <c r="E68" s="229" t="str">
        <f t="shared" ref="E68:E131" si="8">IF(C68&gt;0,D68/C68-1,IF(C68&lt;0,-(D68/C68-1),""))</f>
        <v/>
      </c>
    </row>
    <row r="69" spans="1:5" ht="34.200000000000003" customHeight="1">
      <c r="A69" s="224" t="s">
        <v>2636</v>
      </c>
      <c r="B69" s="223" t="s">
        <v>2637</v>
      </c>
      <c r="C69" s="225"/>
      <c r="D69" s="225"/>
      <c r="E69" s="226" t="str">
        <f t="shared" si="8"/>
        <v/>
      </c>
    </row>
    <row r="70" spans="1:5" ht="34.200000000000003" customHeight="1">
      <c r="A70" s="224" t="s">
        <v>2638</v>
      </c>
      <c r="B70" s="223" t="s">
        <v>2639</v>
      </c>
      <c r="C70" s="225"/>
      <c r="D70" s="225"/>
      <c r="E70" s="226" t="str">
        <f t="shared" si="8"/>
        <v/>
      </c>
    </row>
    <row r="71" spans="1:5" ht="34.200000000000003" customHeight="1">
      <c r="A71" s="224" t="s">
        <v>2640</v>
      </c>
      <c r="B71" s="223" t="s">
        <v>2641</v>
      </c>
      <c r="C71" s="225"/>
      <c r="D71" s="225"/>
      <c r="E71" s="226" t="str">
        <f t="shared" si="8"/>
        <v/>
      </c>
    </row>
    <row r="72" spans="1:5" ht="34.200000000000003" customHeight="1">
      <c r="A72" s="220" t="s">
        <v>2642</v>
      </c>
      <c r="B72" s="221" t="s">
        <v>2643</v>
      </c>
      <c r="C72" s="228">
        <f>SUBTOTAL(9,C73:C75)</f>
        <v>0</v>
      </c>
      <c r="D72" s="228">
        <f>SUBTOTAL(9,D73:D75)</f>
        <v>0</v>
      </c>
      <c r="E72" s="229" t="str">
        <f t="shared" si="8"/>
        <v/>
      </c>
    </row>
    <row r="73" spans="1:5" ht="34.200000000000003" customHeight="1">
      <c r="A73" s="224" t="s">
        <v>2644</v>
      </c>
      <c r="B73" s="223" t="s">
        <v>2591</v>
      </c>
      <c r="C73" s="225"/>
      <c r="D73" s="225"/>
      <c r="E73" s="226" t="str">
        <f t="shared" si="8"/>
        <v/>
      </c>
    </row>
    <row r="74" spans="1:5" ht="34.200000000000003" customHeight="1">
      <c r="A74" s="224" t="s">
        <v>2645</v>
      </c>
      <c r="B74" s="223" t="s">
        <v>2593</v>
      </c>
      <c r="C74" s="225"/>
      <c r="D74" s="225"/>
      <c r="E74" s="226" t="str">
        <f t="shared" si="8"/>
        <v/>
      </c>
    </row>
    <row r="75" spans="1:5" ht="34.200000000000003" customHeight="1">
      <c r="A75" s="224" t="s">
        <v>2646</v>
      </c>
      <c r="B75" s="223" t="s">
        <v>2647</v>
      </c>
      <c r="C75" s="225"/>
      <c r="D75" s="225"/>
      <c r="E75" s="226" t="str">
        <f t="shared" si="8"/>
        <v/>
      </c>
    </row>
    <row r="76" spans="1:5" ht="34.200000000000003" customHeight="1">
      <c r="A76" s="220" t="s">
        <v>2648</v>
      </c>
      <c r="B76" s="221" t="s">
        <v>2649</v>
      </c>
      <c r="C76" s="228">
        <f>SUM(C77:C79)</f>
        <v>0</v>
      </c>
      <c r="D76" s="228">
        <f>SUM(D77:D79)</f>
        <v>0</v>
      </c>
      <c r="E76" s="229" t="str">
        <f t="shared" si="8"/>
        <v/>
      </c>
    </row>
    <row r="77" spans="1:5" ht="34.200000000000003" customHeight="1">
      <c r="A77" s="224" t="s">
        <v>2650</v>
      </c>
      <c r="B77" s="223" t="s">
        <v>2591</v>
      </c>
      <c r="C77" s="225"/>
      <c r="D77" s="225"/>
      <c r="E77" s="226" t="str">
        <f t="shared" si="8"/>
        <v/>
      </c>
    </row>
    <row r="78" spans="1:5" ht="34.200000000000003" customHeight="1">
      <c r="A78" s="224" t="s">
        <v>2651</v>
      </c>
      <c r="B78" s="223" t="s">
        <v>2593</v>
      </c>
      <c r="C78" s="225"/>
      <c r="D78" s="225"/>
      <c r="E78" s="226" t="str">
        <f t="shared" si="8"/>
        <v/>
      </c>
    </row>
    <row r="79" spans="1:5" ht="34.200000000000003" customHeight="1">
      <c r="A79" s="224" t="s">
        <v>2652</v>
      </c>
      <c r="B79" s="223" t="s">
        <v>2653</v>
      </c>
      <c r="C79" s="225"/>
      <c r="D79" s="225"/>
      <c r="E79" s="226" t="str">
        <f t="shared" si="8"/>
        <v/>
      </c>
    </row>
    <row r="80" spans="1:5" ht="34.200000000000003" customHeight="1">
      <c r="A80" s="220" t="s">
        <v>2654</v>
      </c>
      <c r="B80" s="221" t="s">
        <v>2655</v>
      </c>
      <c r="C80" s="228">
        <f>SUM(C81:C85)</f>
        <v>0</v>
      </c>
      <c r="D80" s="228">
        <f>SUM(D81:D85)</f>
        <v>0</v>
      </c>
      <c r="E80" s="229" t="str">
        <f t="shared" si="8"/>
        <v/>
      </c>
    </row>
    <row r="81" spans="1:5" ht="34.200000000000003" customHeight="1">
      <c r="A81" s="224" t="s">
        <v>2656</v>
      </c>
      <c r="B81" s="223" t="s">
        <v>2625</v>
      </c>
      <c r="C81" s="225"/>
      <c r="D81" s="225"/>
      <c r="E81" s="226" t="str">
        <f t="shared" si="8"/>
        <v/>
      </c>
    </row>
    <row r="82" spans="1:5" ht="34.200000000000003" customHeight="1">
      <c r="A82" s="224" t="s">
        <v>2657</v>
      </c>
      <c r="B82" s="223" t="s">
        <v>2627</v>
      </c>
      <c r="C82" s="225"/>
      <c r="D82" s="225"/>
      <c r="E82" s="226" t="str">
        <f t="shared" si="8"/>
        <v/>
      </c>
    </row>
    <row r="83" spans="1:5" ht="34.200000000000003" customHeight="1">
      <c r="A83" s="224" t="s">
        <v>2658</v>
      </c>
      <c r="B83" s="223" t="s">
        <v>2629</v>
      </c>
      <c r="C83" s="225"/>
      <c r="D83" s="225"/>
      <c r="E83" s="226" t="str">
        <f t="shared" si="8"/>
        <v/>
      </c>
    </row>
    <row r="84" spans="1:5" ht="34.200000000000003" customHeight="1">
      <c r="A84" s="224" t="s">
        <v>2659</v>
      </c>
      <c r="B84" s="223" t="s">
        <v>2631</v>
      </c>
      <c r="C84" s="225"/>
      <c r="D84" s="225"/>
      <c r="E84" s="226" t="str">
        <f t="shared" si="8"/>
        <v/>
      </c>
    </row>
    <row r="85" spans="1:5" ht="34.200000000000003" customHeight="1">
      <c r="A85" s="224" t="s">
        <v>2660</v>
      </c>
      <c r="B85" s="223" t="s">
        <v>2661</v>
      </c>
      <c r="C85" s="225"/>
      <c r="D85" s="225"/>
      <c r="E85" s="226" t="str">
        <f t="shared" si="8"/>
        <v/>
      </c>
    </row>
    <row r="86" spans="1:5" ht="34.200000000000003" customHeight="1">
      <c r="A86" s="220" t="s">
        <v>2662</v>
      </c>
      <c r="B86" s="221" t="s">
        <v>2663</v>
      </c>
      <c r="C86" s="228">
        <f>SUM(C87:C88)</f>
        <v>0</v>
      </c>
      <c r="D86" s="228">
        <f>SUM(D87:D88)</f>
        <v>0</v>
      </c>
      <c r="E86" s="229" t="str">
        <f t="shared" si="8"/>
        <v/>
      </c>
    </row>
    <row r="87" spans="1:5" ht="34.200000000000003" customHeight="1">
      <c r="A87" s="224" t="s">
        <v>2664</v>
      </c>
      <c r="B87" s="223" t="s">
        <v>2637</v>
      </c>
      <c r="C87" s="225"/>
      <c r="D87" s="225"/>
      <c r="E87" s="226" t="str">
        <f t="shared" si="8"/>
        <v/>
      </c>
    </row>
    <row r="88" spans="1:5" ht="34.200000000000003" customHeight="1">
      <c r="A88" s="224" t="s">
        <v>2665</v>
      </c>
      <c r="B88" s="223" t="s">
        <v>2666</v>
      </c>
      <c r="C88" s="225"/>
      <c r="D88" s="225"/>
      <c r="E88" s="226" t="str">
        <f t="shared" si="8"/>
        <v/>
      </c>
    </row>
    <row r="89" spans="1:5" ht="34.200000000000003" customHeight="1">
      <c r="A89" s="220" t="s">
        <v>2667</v>
      </c>
      <c r="B89" s="221" t="s">
        <v>2668</v>
      </c>
      <c r="C89" s="228">
        <f>SUM(C90:C97)</f>
        <v>0</v>
      </c>
      <c r="D89" s="228">
        <f>SUM(D90:D97)</f>
        <v>0</v>
      </c>
      <c r="E89" s="229" t="str">
        <f t="shared" si="8"/>
        <v/>
      </c>
    </row>
    <row r="90" spans="1:5" ht="34.200000000000003" customHeight="1">
      <c r="A90" s="224" t="s">
        <v>2669</v>
      </c>
      <c r="B90" s="223" t="s">
        <v>2591</v>
      </c>
      <c r="C90" s="225"/>
      <c r="D90" s="225"/>
      <c r="E90" s="226" t="str">
        <f t="shared" si="8"/>
        <v/>
      </c>
    </row>
    <row r="91" spans="1:5" ht="34.200000000000003" customHeight="1">
      <c r="A91" s="224" t="s">
        <v>2670</v>
      </c>
      <c r="B91" s="223" t="s">
        <v>2593</v>
      </c>
      <c r="C91" s="225"/>
      <c r="D91" s="225"/>
      <c r="E91" s="226" t="str">
        <f t="shared" si="8"/>
        <v/>
      </c>
    </row>
    <row r="92" spans="1:5" ht="34.200000000000003" customHeight="1">
      <c r="A92" s="224" t="s">
        <v>2671</v>
      </c>
      <c r="B92" s="223" t="s">
        <v>2595</v>
      </c>
      <c r="C92" s="225"/>
      <c r="D92" s="225"/>
      <c r="E92" s="226" t="str">
        <f t="shared" si="8"/>
        <v/>
      </c>
    </row>
    <row r="93" spans="1:5" ht="34.200000000000003" customHeight="1">
      <c r="A93" s="224" t="s">
        <v>2672</v>
      </c>
      <c r="B93" s="223" t="s">
        <v>2597</v>
      </c>
      <c r="C93" s="225"/>
      <c r="D93" s="225"/>
      <c r="E93" s="226" t="str">
        <f t="shared" si="8"/>
        <v/>
      </c>
    </row>
    <row r="94" spans="1:5" ht="34.200000000000003" customHeight="1">
      <c r="A94" s="224" t="s">
        <v>2673</v>
      </c>
      <c r="B94" s="223" t="s">
        <v>2603</v>
      </c>
      <c r="C94" s="225"/>
      <c r="D94" s="225"/>
      <c r="E94" s="226" t="str">
        <f t="shared" si="8"/>
        <v/>
      </c>
    </row>
    <row r="95" spans="1:5" ht="34.200000000000003" customHeight="1">
      <c r="A95" s="224" t="s">
        <v>2674</v>
      </c>
      <c r="B95" s="223" t="s">
        <v>2607</v>
      </c>
      <c r="C95" s="225"/>
      <c r="D95" s="225"/>
      <c r="E95" s="226" t="str">
        <f t="shared" si="8"/>
        <v/>
      </c>
    </row>
    <row r="96" spans="1:5" ht="34.200000000000003" customHeight="1">
      <c r="A96" s="224" t="s">
        <v>2675</v>
      </c>
      <c r="B96" s="223" t="s">
        <v>2609</v>
      </c>
      <c r="C96" s="225"/>
      <c r="D96" s="225"/>
      <c r="E96" s="226" t="str">
        <f t="shared" si="8"/>
        <v/>
      </c>
    </row>
    <row r="97" spans="1:5" ht="34.200000000000003" customHeight="1">
      <c r="A97" s="224" t="s">
        <v>2676</v>
      </c>
      <c r="B97" s="223" t="s">
        <v>2677</v>
      </c>
      <c r="C97" s="225"/>
      <c r="D97" s="225"/>
      <c r="E97" s="226" t="str">
        <f t="shared" si="8"/>
        <v/>
      </c>
    </row>
    <row r="98" spans="1:5" ht="34.200000000000003" customHeight="1">
      <c r="A98" s="220" t="s">
        <v>87</v>
      </c>
      <c r="B98" s="221" t="s">
        <v>2678</v>
      </c>
      <c r="C98" s="222">
        <f>C99+C104+C109+C114+C117</f>
        <v>0</v>
      </c>
      <c r="D98" s="222"/>
      <c r="E98" s="397" t="str">
        <f t="shared" ref="E98:E99" si="9">IF(C98&lt;&gt;0,D98/C98-1,"")</f>
        <v/>
      </c>
    </row>
    <row r="99" spans="1:5" ht="34.200000000000003" customHeight="1">
      <c r="A99" s="220" t="s">
        <v>2679</v>
      </c>
      <c r="B99" s="221" t="s">
        <v>2680</v>
      </c>
      <c r="C99" s="222">
        <f>SUBTOTAL(9,C100:C103)</f>
        <v>0</v>
      </c>
      <c r="D99" s="222">
        <f>SUBTOTAL(9,D100:D103)</f>
        <v>0</v>
      </c>
      <c r="E99" s="397" t="str">
        <f t="shared" si="9"/>
        <v/>
      </c>
    </row>
    <row r="100" spans="1:5" ht="34.200000000000003" customHeight="1">
      <c r="A100" s="224" t="s">
        <v>2681</v>
      </c>
      <c r="B100" s="223" t="s">
        <v>2561</v>
      </c>
      <c r="C100" s="225"/>
      <c r="D100" s="225"/>
      <c r="E100" s="226" t="str">
        <f t="shared" si="8"/>
        <v/>
      </c>
    </row>
    <row r="101" spans="1:5" ht="34.200000000000003" customHeight="1">
      <c r="A101" s="224" t="s">
        <v>2682</v>
      </c>
      <c r="B101" s="223" t="s">
        <v>2683</v>
      </c>
      <c r="C101" s="225"/>
      <c r="D101" s="225"/>
      <c r="E101" s="226" t="str">
        <f t="shared" si="8"/>
        <v/>
      </c>
    </row>
    <row r="102" spans="1:5" ht="34.200000000000003" customHeight="1">
      <c r="A102" s="224" t="s">
        <v>2684</v>
      </c>
      <c r="B102" s="223" t="s">
        <v>2685</v>
      </c>
      <c r="C102" s="225"/>
      <c r="D102" s="225"/>
      <c r="E102" s="226" t="str">
        <f t="shared" si="8"/>
        <v/>
      </c>
    </row>
    <row r="103" spans="1:5" ht="34.200000000000003" customHeight="1">
      <c r="A103" s="224" t="s">
        <v>2686</v>
      </c>
      <c r="B103" s="223" t="s">
        <v>2687</v>
      </c>
      <c r="C103" s="227"/>
      <c r="D103" s="227"/>
      <c r="E103" s="397" t="str">
        <f t="shared" ref="E103" si="10">IF(C103&lt;&gt;0,D103/C103-1,"")</f>
        <v/>
      </c>
    </row>
    <row r="104" spans="1:5" ht="34.200000000000003" customHeight="1">
      <c r="A104" s="220" t="s">
        <v>2688</v>
      </c>
      <c r="B104" s="221" t="s">
        <v>2689</v>
      </c>
      <c r="C104" s="228">
        <f>SUM(C105:C108)</f>
        <v>0</v>
      </c>
      <c r="D104" s="228">
        <f>SUM(D105:D108)</f>
        <v>0</v>
      </c>
      <c r="E104" s="229" t="str">
        <f t="shared" si="8"/>
        <v/>
      </c>
    </row>
    <row r="105" spans="1:5" ht="34.200000000000003" customHeight="1">
      <c r="A105" s="224" t="s">
        <v>2690</v>
      </c>
      <c r="B105" s="223" t="s">
        <v>2561</v>
      </c>
      <c r="C105" s="225"/>
      <c r="D105" s="225"/>
      <c r="E105" s="226" t="str">
        <f t="shared" si="8"/>
        <v/>
      </c>
    </row>
    <row r="106" spans="1:5" ht="34.200000000000003" customHeight="1">
      <c r="A106" s="224" t="s">
        <v>2691</v>
      </c>
      <c r="B106" s="223" t="s">
        <v>2683</v>
      </c>
      <c r="C106" s="225"/>
      <c r="D106" s="225"/>
      <c r="E106" s="226" t="str">
        <f t="shared" si="8"/>
        <v/>
      </c>
    </row>
    <row r="107" spans="1:5" ht="34.200000000000003" customHeight="1">
      <c r="A107" s="224" t="s">
        <v>2692</v>
      </c>
      <c r="B107" s="223" t="s">
        <v>2693</v>
      </c>
      <c r="C107" s="225"/>
      <c r="D107" s="225"/>
      <c r="E107" s="226" t="str">
        <f t="shared" si="8"/>
        <v/>
      </c>
    </row>
    <row r="108" spans="1:5" ht="34.200000000000003" customHeight="1">
      <c r="A108" s="224" t="s">
        <v>2694</v>
      </c>
      <c r="B108" s="223" t="s">
        <v>2695</v>
      </c>
      <c r="C108" s="225"/>
      <c r="D108" s="225"/>
      <c r="E108" s="226" t="str">
        <f t="shared" si="8"/>
        <v/>
      </c>
    </row>
    <row r="109" spans="1:5" ht="34.200000000000003" customHeight="1">
      <c r="A109" s="220" t="s">
        <v>2696</v>
      </c>
      <c r="B109" s="221" t="s">
        <v>2697</v>
      </c>
      <c r="C109" s="222">
        <f>SUBTOTAL(9,C110:C113)</f>
        <v>0</v>
      </c>
      <c r="D109" s="222">
        <f>SUBTOTAL(9,D110:D113)</f>
        <v>0</v>
      </c>
      <c r="E109" s="397" t="str">
        <f t="shared" ref="E109" si="11">IF(C109&lt;&gt;0,D109/C109-1,"")</f>
        <v/>
      </c>
    </row>
    <row r="110" spans="1:5" ht="34.200000000000003" customHeight="1">
      <c r="A110" s="224" t="s">
        <v>2698</v>
      </c>
      <c r="B110" s="223" t="s">
        <v>2699</v>
      </c>
      <c r="C110" s="225"/>
      <c r="D110" s="225"/>
      <c r="E110" s="226" t="str">
        <f t="shared" si="8"/>
        <v/>
      </c>
    </row>
    <row r="111" spans="1:5" ht="34.200000000000003" customHeight="1">
      <c r="A111" s="224" t="s">
        <v>2700</v>
      </c>
      <c r="B111" s="223" t="s">
        <v>2701</v>
      </c>
      <c r="C111" s="225"/>
      <c r="D111" s="225"/>
      <c r="E111" s="226" t="str">
        <f t="shared" si="8"/>
        <v/>
      </c>
    </row>
    <row r="112" spans="1:5" ht="34.200000000000003" customHeight="1">
      <c r="A112" s="224" t="s">
        <v>2702</v>
      </c>
      <c r="B112" s="223" t="s">
        <v>2703</v>
      </c>
      <c r="C112" s="225"/>
      <c r="D112" s="225"/>
      <c r="E112" s="226" t="str">
        <f t="shared" si="8"/>
        <v/>
      </c>
    </row>
    <row r="113" spans="1:5" ht="34.200000000000003" customHeight="1">
      <c r="A113" s="224" t="s">
        <v>2704</v>
      </c>
      <c r="B113" s="223" t="s">
        <v>2705</v>
      </c>
      <c r="C113" s="227"/>
      <c r="D113" s="227"/>
      <c r="E113" s="397" t="str">
        <f t="shared" ref="E113" si="12">IF(C113&lt;&gt;0,D113/C113-1,"")</f>
        <v/>
      </c>
    </row>
    <row r="114" spans="1:5" ht="34.200000000000003" customHeight="1">
      <c r="A114" s="230">
        <v>21370</v>
      </c>
      <c r="B114" s="221" t="s">
        <v>2706</v>
      </c>
      <c r="C114" s="228">
        <f>SUM(C115:C116)</f>
        <v>0</v>
      </c>
      <c r="D114" s="228">
        <f>SUM(D115:D116)</f>
        <v>0</v>
      </c>
      <c r="E114" s="229" t="str">
        <f t="shared" si="8"/>
        <v/>
      </c>
    </row>
    <row r="115" spans="1:5" ht="34.200000000000003" customHeight="1">
      <c r="A115" s="231">
        <v>2137001</v>
      </c>
      <c r="B115" s="223" t="s">
        <v>2561</v>
      </c>
      <c r="C115" s="225"/>
      <c r="D115" s="225"/>
      <c r="E115" s="226" t="str">
        <f t="shared" si="8"/>
        <v/>
      </c>
    </row>
    <row r="116" spans="1:5" ht="34.200000000000003" customHeight="1">
      <c r="A116" s="231">
        <v>2137099</v>
      </c>
      <c r="B116" s="223" t="s">
        <v>2707</v>
      </c>
      <c r="C116" s="225"/>
      <c r="D116" s="225"/>
      <c r="E116" s="226" t="str">
        <f t="shared" si="8"/>
        <v/>
      </c>
    </row>
    <row r="117" spans="1:5" ht="34.200000000000003" customHeight="1">
      <c r="A117" s="230">
        <v>21371</v>
      </c>
      <c r="B117" s="221" t="s">
        <v>2708</v>
      </c>
      <c r="C117" s="228">
        <f>SUM(C118:C121)</f>
        <v>0</v>
      </c>
      <c r="D117" s="228">
        <f>SUM(D118:D121)</f>
        <v>0</v>
      </c>
      <c r="E117" s="229" t="str">
        <f t="shared" si="8"/>
        <v/>
      </c>
    </row>
    <row r="118" spans="1:5" ht="34.200000000000003" customHeight="1">
      <c r="A118" s="231">
        <v>2137101</v>
      </c>
      <c r="B118" s="223" t="s">
        <v>2699</v>
      </c>
      <c r="C118" s="225"/>
      <c r="D118" s="225"/>
      <c r="E118" s="226" t="str">
        <f t="shared" si="8"/>
        <v/>
      </c>
    </row>
    <row r="119" spans="1:5" ht="34.200000000000003" customHeight="1">
      <c r="A119" s="231">
        <v>2137102</v>
      </c>
      <c r="B119" s="223" t="s">
        <v>2709</v>
      </c>
      <c r="C119" s="225"/>
      <c r="D119" s="225"/>
      <c r="E119" s="226" t="str">
        <f t="shared" si="8"/>
        <v/>
      </c>
    </row>
    <row r="120" spans="1:5" ht="34.200000000000003" customHeight="1">
      <c r="A120" s="231">
        <v>2137103</v>
      </c>
      <c r="B120" s="223" t="s">
        <v>2703</v>
      </c>
      <c r="C120" s="225"/>
      <c r="D120" s="225"/>
      <c r="E120" s="226" t="str">
        <f t="shared" si="8"/>
        <v/>
      </c>
    </row>
    <row r="121" spans="1:5" ht="34.200000000000003" customHeight="1">
      <c r="A121" s="231">
        <v>2137199</v>
      </c>
      <c r="B121" s="223" t="s">
        <v>2710</v>
      </c>
      <c r="C121" s="225"/>
      <c r="D121" s="225"/>
      <c r="E121" s="226" t="str">
        <f t="shared" si="8"/>
        <v/>
      </c>
    </row>
    <row r="122" spans="1:5" ht="34.200000000000003" customHeight="1">
      <c r="A122" s="220" t="s">
        <v>89</v>
      </c>
      <c r="B122" s="221" t="s">
        <v>2711</v>
      </c>
      <c r="C122" s="222">
        <f>C123+C128+C133+C138+C147+C154+C163+C166+C169+C170</f>
        <v>0</v>
      </c>
      <c r="D122" s="222"/>
      <c r="E122" s="397" t="str">
        <f t="shared" ref="E122" si="13">IF(C122&lt;&gt;0,D122/C122-1,"")</f>
        <v/>
      </c>
    </row>
    <row r="123" spans="1:5" ht="34.200000000000003" customHeight="1">
      <c r="A123" s="220" t="s">
        <v>2712</v>
      </c>
      <c r="B123" s="221" t="s">
        <v>2713</v>
      </c>
      <c r="C123" s="228">
        <f>SUM(C124:C127)</f>
        <v>0</v>
      </c>
      <c r="D123" s="228">
        <f>SUM(D124:D127)</f>
        <v>0</v>
      </c>
      <c r="E123" s="229" t="str">
        <f t="shared" si="8"/>
        <v/>
      </c>
    </row>
    <row r="124" spans="1:5" ht="34.200000000000003" customHeight="1">
      <c r="A124" s="224" t="s">
        <v>2714</v>
      </c>
      <c r="B124" s="223" t="s">
        <v>2715</v>
      </c>
      <c r="C124" s="225"/>
      <c r="D124" s="225"/>
      <c r="E124" s="226" t="str">
        <f t="shared" si="8"/>
        <v/>
      </c>
    </row>
    <row r="125" spans="1:5" ht="34.200000000000003" customHeight="1">
      <c r="A125" s="224" t="s">
        <v>2716</v>
      </c>
      <c r="B125" s="223" t="s">
        <v>2717</v>
      </c>
      <c r="C125" s="225"/>
      <c r="D125" s="225"/>
      <c r="E125" s="226" t="str">
        <f t="shared" si="8"/>
        <v/>
      </c>
    </row>
    <row r="126" spans="1:5" ht="34.200000000000003" customHeight="1">
      <c r="A126" s="224" t="s">
        <v>2718</v>
      </c>
      <c r="B126" s="223" t="s">
        <v>2719</v>
      </c>
      <c r="C126" s="225"/>
      <c r="D126" s="225"/>
      <c r="E126" s="226" t="str">
        <f t="shared" si="8"/>
        <v/>
      </c>
    </row>
    <row r="127" spans="1:5" ht="34.200000000000003" customHeight="1">
      <c r="A127" s="224" t="s">
        <v>2720</v>
      </c>
      <c r="B127" s="223" t="s">
        <v>2721</v>
      </c>
      <c r="C127" s="225"/>
      <c r="D127" s="225"/>
      <c r="E127" s="226" t="str">
        <f t="shared" si="8"/>
        <v/>
      </c>
    </row>
    <row r="128" spans="1:5" ht="34.200000000000003" customHeight="1">
      <c r="A128" s="220" t="s">
        <v>2722</v>
      </c>
      <c r="B128" s="221" t="s">
        <v>2723</v>
      </c>
      <c r="C128" s="222">
        <f>SUBTOTAL(9,C129:C132)</f>
        <v>0</v>
      </c>
      <c r="D128" s="222">
        <f>SUBTOTAL(9,D129:D132)</f>
        <v>0</v>
      </c>
      <c r="E128" s="397" t="str">
        <f t="shared" ref="E128" si="14">IF(C128&lt;&gt;0,D128/C128-1,"")</f>
        <v/>
      </c>
    </row>
    <row r="129" spans="1:5" ht="34.200000000000003" customHeight="1">
      <c r="A129" s="224" t="s">
        <v>2724</v>
      </c>
      <c r="B129" s="223" t="s">
        <v>2719</v>
      </c>
      <c r="C129" s="225"/>
      <c r="D129" s="225"/>
      <c r="E129" s="226" t="str">
        <f t="shared" si="8"/>
        <v/>
      </c>
    </row>
    <row r="130" spans="1:5" ht="34.200000000000003" customHeight="1">
      <c r="A130" s="224" t="s">
        <v>2725</v>
      </c>
      <c r="B130" s="223" t="s">
        <v>2726</v>
      </c>
      <c r="C130" s="225"/>
      <c r="D130" s="225"/>
      <c r="E130" s="226" t="str">
        <f t="shared" si="8"/>
        <v/>
      </c>
    </row>
    <row r="131" spans="1:5" ht="34.200000000000003" customHeight="1">
      <c r="A131" s="224" t="s">
        <v>2727</v>
      </c>
      <c r="B131" s="223" t="s">
        <v>2728</v>
      </c>
      <c r="C131" s="225"/>
      <c r="D131" s="225"/>
      <c r="E131" s="226" t="str">
        <f t="shared" si="8"/>
        <v/>
      </c>
    </row>
    <row r="132" spans="1:5" ht="34.200000000000003" customHeight="1">
      <c r="A132" s="224" t="s">
        <v>2729</v>
      </c>
      <c r="B132" s="223" t="s">
        <v>2730</v>
      </c>
      <c r="C132" s="227"/>
      <c r="D132" s="227"/>
      <c r="E132" s="397" t="str">
        <f t="shared" ref="E132:E133" si="15">IF(C132&lt;&gt;0,D132/C132-1,"")</f>
        <v/>
      </c>
    </row>
    <row r="133" spans="1:5" ht="34.200000000000003" customHeight="1">
      <c r="A133" s="220" t="s">
        <v>2731</v>
      </c>
      <c r="B133" s="221" t="s">
        <v>2732</v>
      </c>
      <c r="C133" s="222">
        <f>SUBTOTAL(9,C134:C137)</f>
        <v>0</v>
      </c>
      <c r="D133" s="222">
        <f>SUBTOTAL(9,D134:D137)</f>
        <v>0</v>
      </c>
      <c r="E133" s="397" t="str">
        <f t="shared" si="15"/>
        <v/>
      </c>
    </row>
    <row r="134" spans="1:5" ht="34.200000000000003" customHeight="1">
      <c r="A134" s="224" t="s">
        <v>2733</v>
      </c>
      <c r="B134" s="223" t="s">
        <v>2734</v>
      </c>
      <c r="C134" s="225"/>
      <c r="D134" s="225"/>
      <c r="E134" s="226" t="str">
        <f t="shared" ref="E134:E193" si="16">IF(C134&gt;0,D134/C134-1,IF(C134&lt;0,-(D134/C134-1),""))</f>
        <v/>
      </c>
    </row>
    <row r="135" spans="1:5" ht="34.200000000000003" customHeight="1">
      <c r="A135" s="224" t="s">
        <v>2735</v>
      </c>
      <c r="B135" s="223" t="s">
        <v>2736</v>
      </c>
      <c r="C135" s="227"/>
      <c r="D135" s="227"/>
      <c r="E135" s="397" t="str">
        <f t="shared" ref="E135:E136" si="17">IF(C135&lt;&gt;0,D135/C135-1,"")</f>
        <v/>
      </c>
    </row>
    <row r="136" spans="1:5" ht="34.200000000000003" customHeight="1">
      <c r="A136" s="224" t="s">
        <v>2737</v>
      </c>
      <c r="B136" s="223" t="s">
        <v>2738</v>
      </c>
      <c r="C136" s="227"/>
      <c r="D136" s="227"/>
      <c r="E136" s="397" t="str">
        <f t="shared" si="17"/>
        <v/>
      </c>
    </row>
    <row r="137" spans="1:5" ht="34.200000000000003" customHeight="1">
      <c r="A137" s="224" t="s">
        <v>2739</v>
      </c>
      <c r="B137" s="223" t="s">
        <v>2740</v>
      </c>
      <c r="C137" s="225"/>
      <c r="D137" s="225"/>
      <c r="E137" s="226" t="str">
        <f t="shared" si="16"/>
        <v/>
      </c>
    </row>
    <row r="138" spans="1:5" ht="34.200000000000003" customHeight="1">
      <c r="A138" s="220" t="s">
        <v>2741</v>
      </c>
      <c r="B138" s="221" t="s">
        <v>2742</v>
      </c>
      <c r="C138" s="228">
        <f>SUM(C139:C146)</f>
        <v>0</v>
      </c>
      <c r="D138" s="228">
        <f>SUM(D139:D146)</f>
        <v>0</v>
      </c>
      <c r="E138" s="229" t="str">
        <f t="shared" si="16"/>
        <v/>
      </c>
    </row>
    <row r="139" spans="1:5" ht="34.200000000000003" customHeight="1">
      <c r="A139" s="224" t="s">
        <v>2743</v>
      </c>
      <c r="B139" s="223" t="s">
        <v>2744</v>
      </c>
      <c r="C139" s="225"/>
      <c r="D139" s="225"/>
      <c r="E139" s="226" t="str">
        <f t="shared" si="16"/>
        <v/>
      </c>
    </row>
    <row r="140" spans="1:5" ht="34.200000000000003" customHeight="1">
      <c r="A140" s="224" t="s">
        <v>2745</v>
      </c>
      <c r="B140" s="223" t="s">
        <v>2746</v>
      </c>
      <c r="C140" s="225"/>
      <c r="D140" s="225"/>
      <c r="E140" s="226" t="str">
        <f t="shared" si="16"/>
        <v/>
      </c>
    </row>
    <row r="141" spans="1:5" ht="34.200000000000003" customHeight="1">
      <c r="A141" s="224" t="s">
        <v>2747</v>
      </c>
      <c r="B141" s="223" t="s">
        <v>2748</v>
      </c>
      <c r="C141" s="225"/>
      <c r="D141" s="225"/>
      <c r="E141" s="226" t="str">
        <f t="shared" si="16"/>
        <v/>
      </c>
    </row>
    <row r="142" spans="1:5" ht="34.200000000000003" customHeight="1">
      <c r="A142" s="224" t="s">
        <v>2749</v>
      </c>
      <c r="B142" s="223" t="s">
        <v>2750</v>
      </c>
      <c r="C142" s="225"/>
      <c r="D142" s="225"/>
      <c r="E142" s="226" t="str">
        <f t="shared" si="16"/>
        <v/>
      </c>
    </row>
    <row r="143" spans="1:5" ht="34.200000000000003" customHeight="1">
      <c r="A143" s="224" t="s">
        <v>2751</v>
      </c>
      <c r="B143" s="223" t="s">
        <v>2752</v>
      </c>
      <c r="C143" s="225"/>
      <c r="D143" s="225"/>
      <c r="E143" s="226" t="str">
        <f t="shared" si="16"/>
        <v/>
      </c>
    </row>
    <row r="144" spans="1:5" ht="34.200000000000003" customHeight="1">
      <c r="A144" s="224" t="s">
        <v>2753</v>
      </c>
      <c r="B144" s="223" t="s">
        <v>2754</v>
      </c>
      <c r="C144" s="225"/>
      <c r="D144" s="225"/>
      <c r="E144" s="226" t="str">
        <f t="shared" si="16"/>
        <v/>
      </c>
    </row>
    <row r="145" spans="1:5" ht="34.200000000000003" customHeight="1">
      <c r="A145" s="224" t="s">
        <v>2755</v>
      </c>
      <c r="B145" s="223" t="s">
        <v>2756</v>
      </c>
      <c r="C145" s="225"/>
      <c r="D145" s="225"/>
      <c r="E145" s="226" t="str">
        <f t="shared" si="16"/>
        <v/>
      </c>
    </row>
    <row r="146" spans="1:5" ht="34.200000000000003" customHeight="1">
      <c r="A146" s="224" t="s">
        <v>2757</v>
      </c>
      <c r="B146" s="223" t="s">
        <v>2758</v>
      </c>
      <c r="C146" s="225"/>
      <c r="D146" s="225"/>
      <c r="E146" s="226" t="str">
        <f t="shared" si="16"/>
        <v/>
      </c>
    </row>
    <row r="147" spans="1:5" ht="34.200000000000003" customHeight="1">
      <c r="A147" s="220" t="s">
        <v>2759</v>
      </c>
      <c r="B147" s="221" t="s">
        <v>2760</v>
      </c>
      <c r="C147" s="228">
        <f>SUM(C148:C153)</f>
        <v>0</v>
      </c>
      <c r="D147" s="228">
        <f>SUM(D148:D153)</f>
        <v>0</v>
      </c>
      <c r="E147" s="229" t="str">
        <f t="shared" si="16"/>
        <v/>
      </c>
    </row>
    <row r="148" spans="1:5" ht="34.200000000000003" customHeight="1">
      <c r="A148" s="224" t="s">
        <v>2761</v>
      </c>
      <c r="B148" s="223" t="s">
        <v>2762</v>
      </c>
      <c r="C148" s="225"/>
      <c r="D148" s="225"/>
      <c r="E148" s="226" t="str">
        <f t="shared" si="16"/>
        <v/>
      </c>
    </row>
    <row r="149" spans="1:5" ht="34.200000000000003" customHeight="1">
      <c r="A149" s="224" t="s">
        <v>2763</v>
      </c>
      <c r="B149" s="223" t="s">
        <v>2764</v>
      </c>
      <c r="C149" s="225"/>
      <c r="D149" s="225"/>
      <c r="E149" s="226" t="str">
        <f t="shared" si="16"/>
        <v/>
      </c>
    </row>
    <row r="150" spans="1:5" ht="34.200000000000003" customHeight="1">
      <c r="A150" s="224" t="s">
        <v>2765</v>
      </c>
      <c r="B150" s="223" t="s">
        <v>2766</v>
      </c>
      <c r="C150" s="225"/>
      <c r="D150" s="225"/>
      <c r="E150" s="226" t="str">
        <f t="shared" si="16"/>
        <v/>
      </c>
    </row>
    <row r="151" spans="1:5" ht="34.200000000000003" customHeight="1">
      <c r="A151" s="224" t="s">
        <v>2767</v>
      </c>
      <c r="B151" s="223" t="s">
        <v>2768</v>
      </c>
      <c r="C151" s="225"/>
      <c r="D151" s="225"/>
      <c r="E151" s="226" t="str">
        <f t="shared" si="16"/>
        <v/>
      </c>
    </row>
    <row r="152" spans="1:5" ht="34.200000000000003" customHeight="1">
      <c r="A152" s="224" t="s">
        <v>2769</v>
      </c>
      <c r="B152" s="223" t="s">
        <v>2770</v>
      </c>
      <c r="C152" s="225"/>
      <c r="D152" s="225"/>
      <c r="E152" s="226" t="str">
        <f t="shared" si="16"/>
        <v/>
      </c>
    </row>
    <row r="153" spans="1:5" ht="34.200000000000003" customHeight="1">
      <c r="A153" s="224" t="s">
        <v>2771</v>
      </c>
      <c r="B153" s="223" t="s">
        <v>2772</v>
      </c>
      <c r="C153" s="225"/>
      <c r="D153" s="225"/>
      <c r="E153" s="226" t="str">
        <f t="shared" si="16"/>
        <v/>
      </c>
    </row>
    <row r="154" spans="1:5" ht="34.200000000000003" customHeight="1">
      <c r="A154" s="220" t="s">
        <v>2773</v>
      </c>
      <c r="B154" s="221" t="s">
        <v>2774</v>
      </c>
      <c r="C154" s="222">
        <f>SUBTOTAL(9,C155:C162)</f>
        <v>0</v>
      </c>
      <c r="D154" s="222">
        <f>SUBTOTAL(9,D155:D162)</f>
        <v>0</v>
      </c>
      <c r="E154" s="397" t="str">
        <f t="shared" ref="E154:E155" si="18">IF(C154&lt;&gt;0,D154/C154-1,"")</f>
        <v/>
      </c>
    </row>
    <row r="155" spans="1:5" ht="34.200000000000003" customHeight="1">
      <c r="A155" s="224" t="s">
        <v>2775</v>
      </c>
      <c r="B155" s="223" t="s">
        <v>2776</v>
      </c>
      <c r="C155" s="227"/>
      <c r="D155" s="227"/>
      <c r="E155" s="397" t="str">
        <f t="shared" si="18"/>
        <v/>
      </c>
    </row>
    <row r="156" spans="1:5" ht="34.200000000000003" customHeight="1">
      <c r="A156" s="224" t="s">
        <v>2777</v>
      </c>
      <c r="B156" s="223" t="s">
        <v>2778</v>
      </c>
      <c r="C156" s="225"/>
      <c r="D156" s="225"/>
      <c r="E156" s="226" t="str">
        <f t="shared" si="16"/>
        <v/>
      </c>
    </row>
    <row r="157" spans="1:5" ht="34.200000000000003" customHeight="1">
      <c r="A157" s="224" t="s">
        <v>2779</v>
      </c>
      <c r="B157" s="223" t="s">
        <v>2780</v>
      </c>
      <c r="C157" s="227"/>
      <c r="D157" s="227"/>
      <c r="E157" s="397" t="str">
        <f t="shared" ref="E157:E158" si="19">IF(C157&lt;&gt;0,D157/C157-1,"")</f>
        <v/>
      </c>
    </row>
    <row r="158" spans="1:5" ht="34.200000000000003" customHeight="1">
      <c r="A158" s="224" t="s">
        <v>2781</v>
      </c>
      <c r="B158" s="223" t="s">
        <v>2782</v>
      </c>
      <c r="C158" s="227"/>
      <c r="D158" s="227"/>
      <c r="E158" s="397" t="str">
        <f t="shared" si="19"/>
        <v/>
      </c>
    </row>
    <row r="159" spans="1:5" ht="34.200000000000003" customHeight="1">
      <c r="A159" s="224" t="s">
        <v>2783</v>
      </c>
      <c r="B159" s="223" t="s">
        <v>2784</v>
      </c>
      <c r="C159" s="225"/>
      <c r="D159" s="225"/>
      <c r="E159" s="226" t="str">
        <f t="shared" si="16"/>
        <v/>
      </c>
    </row>
    <row r="160" spans="1:5" ht="34.200000000000003" customHeight="1">
      <c r="A160" s="224" t="s">
        <v>2785</v>
      </c>
      <c r="B160" s="223" t="s">
        <v>2786</v>
      </c>
      <c r="C160" s="225"/>
      <c r="D160" s="225"/>
      <c r="E160" s="226" t="str">
        <f t="shared" si="16"/>
        <v/>
      </c>
    </row>
    <row r="161" spans="1:5" ht="34.200000000000003" customHeight="1">
      <c r="A161" s="224" t="s">
        <v>2787</v>
      </c>
      <c r="B161" s="223" t="s">
        <v>2788</v>
      </c>
      <c r="C161" s="225"/>
      <c r="D161" s="225"/>
      <c r="E161" s="226" t="str">
        <f t="shared" si="16"/>
        <v/>
      </c>
    </row>
    <row r="162" spans="1:5" ht="34.200000000000003" customHeight="1">
      <c r="A162" s="224" t="s">
        <v>2789</v>
      </c>
      <c r="B162" s="223" t="s">
        <v>2790</v>
      </c>
      <c r="C162" s="225"/>
      <c r="D162" s="225"/>
      <c r="E162" s="226" t="str">
        <f t="shared" si="16"/>
        <v/>
      </c>
    </row>
    <row r="163" spans="1:5" ht="34.200000000000003" customHeight="1">
      <c r="A163" s="220" t="s">
        <v>2791</v>
      </c>
      <c r="B163" s="221" t="s">
        <v>2792</v>
      </c>
      <c r="C163" s="228">
        <f>SUM(C164:C165)</f>
        <v>0</v>
      </c>
      <c r="D163" s="228">
        <f>SUM(D164:D165)</f>
        <v>0</v>
      </c>
      <c r="E163" s="229" t="str">
        <f t="shared" si="16"/>
        <v/>
      </c>
    </row>
    <row r="164" spans="1:5" ht="34.200000000000003" customHeight="1">
      <c r="A164" s="224" t="s">
        <v>2793</v>
      </c>
      <c r="B164" s="223" t="s">
        <v>2715</v>
      </c>
      <c r="C164" s="225"/>
      <c r="D164" s="225"/>
      <c r="E164" s="226" t="str">
        <f t="shared" si="16"/>
        <v/>
      </c>
    </row>
    <row r="165" spans="1:5" ht="34.200000000000003" customHeight="1">
      <c r="A165" s="224" t="s">
        <v>2794</v>
      </c>
      <c r="B165" s="223" t="s">
        <v>2795</v>
      </c>
      <c r="C165" s="225"/>
      <c r="D165" s="225"/>
      <c r="E165" s="226" t="str">
        <f t="shared" si="16"/>
        <v/>
      </c>
    </row>
    <row r="166" spans="1:5" ht="34.200000000000003" customHeight="1">
      <c r="A166" s="220" t="s">
        <v>2796</v>
      </c>
      <c r="B166" s="221" t="s">
        <v>2797</v>
      </c>
      <c r="C166" s="228">
        <f>SUM(C167:C168)</f>
        <v>0</v>
      </c>
      <c r="D166" s="228">
        <f>SUM(D167:D168)</f>
        <v>0</v>
      </c>
      <c r="E166" s="229" t="str">
        <f t="shared" si="16"/>
        <v/>
      </c>
    </row>
    <row r="167" spans="1:5" ht="34.200000000000003" customHeight="1">
      <c r="A167" s="224" t="s">
        <v>2798</v>
      </c>
      <c r="B167" s="223" t="s">
        <v>2715</v>
      </c>
      <c r="C167" s="225"/>
      <c r="D167" s="225"/>
      <c r="E167" s="226" t="str">
        <f t="shared" si="16"/>
        <v/>
      </c>
    </row>
    <row r="168" spans="1:5" ht="34.200000000000003" customHeight="1">
      <c r="A168" s="224" t="s">
        <v>2799</v>
      </c>
      <c r="B168" s="223" t="s">
        <v>2800</v>
      </c>
      <c r="C168" s="225"/>
      <c r="D168" s="225"/>
      <c r="E168" s="226" t="str">
        <f t="shared" si="16"/>
        <v/>
      </c>
    </row>
    <row r="169" spans="1:5" ht="34.200000000000003" customHeight="1">
      <c r="A169" s="220" t="s">
        <v>2801</v>
      </c>
      <c r="B169" s="221" t="s">
        <v>2802</v>
      </c>
      <c r="C169" s="228"/>
      <c r="D169" s="228"/>
      <c r="E169" s="229" t="str">
        <f t="shared" si="16"/>
        <v/>
      </c>
    </row>
    <row r="170" spans="1:5" ht="34.200000000000003" customHeight="1">
      <c r="A170" s="220" t="s">
        <v>2803</v>
      </c>
      <c r="B170" s="221" t="s">
        <v>2804</v>
      </c>
      <c r="C170" s="228">
        <f>SUM(C171:C173)</f>
        <v>0</v>
      </c>
      <c r="D170" s="228">
        <f>SUM(D171:D173)</f>
        <v>0</v>
      </c>
      <c r="E170" s="229" t="str">
        <f t="shared" si="16"/>
        <v/>
      </c>
    </row>
    <row r="171" spans="1:5" ht="34.200000000000003" customHeight="1">
      <c r="A171" s="224" t="s">
        <v>2805</v>
      </c>
      <c r="B171" s="223" t="s">
        <v>2734</v>
      </c>
      <c r="C171" s="225"/>
      <c r="D171" s="225"/>
      <c r="E171" s="226" t="str">
        <f t="shared" si="16"/>
        <v/>
      </c>
    </row>
    <row r="172" spans="1:5" ht="34.200000000000003" customHeight="1">
      <c r="A172" s="224" t="s">
        <v>2806</v>
      </c>
      <c r="B172" s="223" t="s">
        <v>2738</v>
      </c>
      <c r="C172" s="225"/>
      <c r="D172" s="225"/>
      <c r="E172" s="226" t="str">
        <f t="shared" si="16"/>
        <v/>
      </c>
    </row>
    <row r="173" spans="1:5" ht="34.200000000000003" customHeight="1">
      <c r="A173" s="224" t="s">
        <v>2807</v>
      </c>
      <c r="B173" s="223" t="s">
        <v>2808</v>
      </c>
      <c r="C173" s="225"/>
      <c r="D173" s="225"/>
      <c r="E173" s="226" t="str">
        <f t="shared" si="16"/>
        <v/>
      </c>
    </row>
    <row r="174" spans="1:5" ht="34.200000000000003" customHeight="1">
      <c r="A174" s="220" t="s">
        <v>91</v>
      </c>
      <c r="B174" s="221" t="s">
        <v>2809</v>
      </c>
      <c r="C174" s="222">
        <f>C175</f>
        <v>0</v>
      </c>
      <c r="D174" s="222">
        <f>D175</f>
        <v>0</v>
      </c>
      <c r="E174" s="397" t="str">
        <f t="shared" ref="E174:E176" si="20">IF(C174&lt;&gt;0,D174/C174-1,"")</f>
        <v/>
      </c>
    </row>
    <row r="175" spans="1:5" ht="34.200000000000003" customHeight="1">
      <c r="A175" s="220" t="s">
        <v>2810</v>
      </c>
      <c r="B175" s="221" t="s">
        <v>2811</v>
      </c>
      <c r="C175" s="222">
        <f>SUBTOTAL(9,C176:C177)</f>
        <v>0</v>
      </c>
      <c r="D175" s="222">
        <f>SUBTOTAL(9,D176:D177)</f>
        <v>0</v>
      </c>
      <c r="E175" s="397" t="str">
        <f t="shared" si="20"/>
        <v/>
      </c>
    </row>
    <row r="176" spans="1:5" ht="34.200000000000003" customHeight="1">
      <c r="A176" s="224" t="s">
        <v>2812</v>
      </c>
      <c r="B176" s="223" t="s">
        <v>2813</v>
      </c>
      <c r="C176" s="227"/>
      <c r="D176" s="227"/>
      <c r="E176" s="397" t="str">
        <f t="shared" si="20"/>
        <v/>
      </c>
    </row>
    <row r="177" spans="1:5" ht="34.200000000000003" customHeight="1">
      <c r="A177" s="224" t="s">
        <v>2814</v>
      </c>
      <c r="B177" s="223" t="s">
        <v>2815</v>
      </c>
      <c r="C177" s="225"/>
      <c r="D177" s="225"/>
      <c r="E177" s="226" t="str">
        <f t="shared" si="16"/>
        <v/>
      </c>
    </row>
    <row r="178" spans="1:5" ht="34.200000000000003" customHeight="1">
      <c r="A178" s="220" t="s">
        <v>113</v>
      </c>
      <c r="B178" s="221" t="s">
        <v>2816</v>
      </c>
      <c r="C178" s="222">
        <f>C179+C183+C192</f>
        <v>0</v>
      </c>
      <c r="D178" s="222">
        <f>D179+D183+D192</f>
        <v>0</v>
      </c>
      <c r="E178" s="397" t="str">
        <f t="shared" ref="E178:E181" si="21">IF(C178&lt;&gt;0,D178/C178-1,"")</f>
        <v/>
      </c>
    </row>
    <row r="179" spans="1:5" ht="34.200000000000003" customHeight="1">
      <c r="A179" s="220" t="s">
        <v>2817</v>
      </c>
      <c r="B179" s="221" t="s">
        <v>2818</v>
      </c>
      <c r="C179" s="222">
        <f>SUBTOTAL(9,C180:C182)</f>
        <v>0</v>
      </c>
      <c r="D179" s="222">
        <f>SUBTOTAL(9,D180:D182)</f>
        <v>0</v>
      </c>
      <c r="E179" s="397" t="str">
        <f t="shared" si="21"/>
        <v/>
      </c>
    </row>
    <row r="180" spans="1:5" ht="34.200000000000003" customHeight="1">
      <c r="A180" s="224" t="s">
        <v>2819</v>
      </c>
      <c r="B180" s="223" t="s">
        <v>2820</v>
      </c>
      <c r="C180" s="227"/>
      <c r="D180" s="227"/>
      <c r="E180" s="397" t="str">
        <f t="shared" si="21"/>
        <v/>
      </c>
    </row>
    <row r="181" spans="1:5" ht="34.200000000000003" customHeight="1">
      <c r="A181" s="224" t="s">
        <v>2821</v>
      </c>
      <c r="B181" s="223" t="s">
        <v>2822</v>
      </c>
      <c r="C181" s="227"/>
      <c r="D181" s="227"/>
      <c r="E181" s="397" t="str">
        <f t="shared" si="21"/>
        <v/>
      </c>
    </row>
    <row r="182" spans="1:5" ht="34.200000000000003" customHeight="1">
      <c r="A182" s="224" t="s">
        <v>2823</v>
      </c>
      <c r="B182" s="223" t="s">
        <v>2824</v>
      </c>
      <c r="C182" s="225"/>
      <c r="D182" s="225"/>
      <c r="E182" s="226" t="str">
        <f t="shared" si="16"/>
        <v/>
      </c>
    </row>
    <row r="183" spans="1:5" ht="34.200000000000003" customHeight="1">
      <c r="A183" s="220" t="s">
        <v>2825</v>
      </c>
      <c r="B183" s="221" t="s">
        <v>2826</v>
      </c>
      <c r="C183" s="222">
        <f>SUBTOTAL(9,C184:C191)</f>
        <v>0</v>
      </c>
      <c r="D183" s="222">
        <f>SUBTOTAL(9,D184:D191)</f>
        <v>0</v>
      </c>
      <c r="E183" s="397" t="str">
        <f t="shared" ref="E183" si="22">IF(C183&lt;&gt;0,D183/C183-1,"")</f>
        <v/>
      </c>
    </row>
    <row r="184" spans="1:5" ht="34.200000000000003" customHeight="1">
      <c r="A184" s="224" t="s">
        <v>2827</v>
      </c>
      <c r="B184" s="223" t="s">
        <v>2828</v>
      </c>
      <c r="C184" s="225"/>
      <c r="D184" s="225"/>
      <c r="E184" s="226" t="str">
        <f t="shared" si="16"/>
        <v/>
      </c>
    </row>
    <row r="185" spans="1:5" ht="34.200000000000003" customHeight="1">
      <c r="A185" s="224" t="s">
        <v>2829</v>
      </c>
      <c r="B185" s="223" t="s">
        <v>2830</v>
      </c>
      <c r="C185" s="225"/>
      <c r="D185" s="225"/>
      <c r="E185" s="226" t="str">
        <f t="shared" si="16"/>
        <v/>
      </c>
    </row>
    <row r="186" spans="1:5" ht="34.200000000000003" customHeight="1">
      <c r="A186" s="224" t="s">
        <v>2831</v>
      </c>
      <c r="B186" s="223" t="s">
        <v>2832</v>
      </c>
      <c r="C186" s="227"/>
      <c r="D186" s="227"/>
      <c r="E186" s="397" t="str">
        <f t="shared" ref="E186:E187" si="23">IF(C186&lt;&gt;0,D186/C186-1,"")</f>
        <v/>
      </c>
    </row>
    <row r="187" spans="1:5" ht="34.200000000000003" customHeight="1">
      <c r="A187" s="224" t="s">
        <v>2833</v>
      </c>
      <c r="B187" s="223" t="s">
        <v>2834</v>
      </c>
      <c r="C187" s="227"/>
      <c r="D187" s="227"/>
      <c r="E187" s="397" t="str">
        <f t="shared" si="23"/>
        <v/>
      </c>
    </row>
    <row r="188" spans="1:5" ht="34.200000000000003" customHeight="1">
      <c r="A188" s="224" t="s">
        <v>2835</v>
      </c>
      <c r="B188" s="223" t="s">
        <v>2836</v>
      </c>
      <c r="C188" s="225"/>
      <c r="D188" s="225"/>
      <c r="E188" s="226" t="str">
        <f t="shared" si="16"/>
        <v/>
      </c>
    </row>
    <row r="189" spans="1:5" ht="34.200000000000003" customHeight="1">
      <c r="A189" s="224" t="s">
        <v>2837</v>
      </c>
      <c r="B189" s="223" t="s">
        <v>2838</v>
      </c>
      <c r="C189" s="225"/>
      <c r="D189" s="225"/>
      <c r="E189" s="226" t="str">
        <f t="shared" si="16"/>
        <v/>
      </c>
    </row>
    <row r="190" spans="1:5" ht="34.200000000000003" customHeight="1">
      <c r="A190" s="224" t="s">
        <v>2839</v>
      </c>
      <c r="B190" s="223" t="s">
        <v>2840</v>
      </c>
      <c r="C190" s="227"/>
      <c r="D190" s="227"/>
      <c r="E190" s="397" t="str">
        <f t="shared" ref="E190" si="24">IF(C190&lt;&gt;0,D190/C190-1,"")</f>
        <v/>
      </c>
    </row>
    <row r="191" spans="1:5" ht="34.200000000000003" customHeight="1">
      <c r="A191" s="224" t="s">
        <v>2841</v>
      </c>
      <c r="B191" s="223" t="s">
        <v>2842</v>
      </c>
      <c r="C191" s="225"/>
      <c r="D191" s="225"/>
      <c r="E191" s="226" t="str">
        <f t="shared" si="16"/>
        <v/>
      </c>
    </row>
    <row r="192" spans="1:5" ht="34.200000000000003" customHeight="1">
      <c r="A192" s="220" t="s">
        <v>2843</v>
      </c>
      <c r="B192" s="221" t="s">
        <v>2844</v>
      </c>
      <c r="C192" s="222">
        <f>SUBTOTAL(9,C193:C203)</f>
        <v>0</v>
      </c>
      <c r="D192" s="222">
        <f>SUBTOTAL(9,D193:D203)</f>
        <v>0</v>
      </c>
      <c r="E192" s="397" t="str">
        <f t="shared" ref="E192" si="25">IF(C192&lt;&gt;0,D192/C192-1,"")</f>
        <v/>
      </c>
    </row>
    <row r="193" spans="1:5" ht="34.200000000000003" customHeight="1">
      <c r="A193" s="231">
        <v>2296001</v>
      </c>
      <c r="B193" s="223" t="s">
        <v>2845</v>
      </c>
      <c r="C193" s="225"/>
      <c r="D193" s="225"/>
      <c r="E193" s="226" t="str">
        <f t="shared" si="16"/>
        <v/>
      </c>
    </row>
    <row r="194" spans="1:5" ht="34.200000000000003" customHeight="1">
      <c r="A194" s="224" t="s">
        <v>2846</v>
      </c>
      <c r="B194" s="223" t="s">
        <v>2847</v>
      </c>
      <c r="C194" s="227"/>
      <c r="D194" s="227"/>
      <c r="E194" s="397" t="str">
        <f t="shared" ref="E194:E195" si="26">IF(C194&lt;&gt;0,D194/C194-1,"")</f>
        <v/>
      </c>
    </row>
    <row r="195" spans="1:5" ht="34.200000000000003" customHeight="1">
      <c r="A195" s="224" t="s">
        <v>2848</v>
      </c>
      <c r="B195" s="223" t="s">
        <v>2849</v>
      </c>
      <c r="C195" s="227"/>
      <c r="D195" s="227"/>
      <c r="E195" s="397" t="str">
        <f t="shared" si="26"/>
        <v/>
      </c>
    </row>
    <row r="196" spans="1:5" ht="34.200000000000003" customHeight="1">
      <c r="A196" s="224" t="s">
        <v>2850</v>
      </c>
      <c r="B196" s="223" t="s">
        <v>2851</v>
      </c>
      <c r="C196" s="225"/>
      <c r="D196" s="225"/>
      <c r="E196" s="226" t="str">
        <f t="shared" ref="E196:E259" si="27">IF(C196&gt;0,D196/C196-1,IF(C196&lt;0,-(D196/C196-1),""))</f>
        <v/>
      </c>
    </row>
    <row r="197" spans="1:5" ht="34.200000000000003" customHeight="1">
      <c r="A197" s="224" t="s">
        <v>2852</v>
      </c>
      <c r="B197" s="223" t="s">
        <v>2853</v>
      </c>
      <c r="C197" s="225"/>
      <c r="D197" s="225"/>
      <c r="E197" s="226" t="str">
        <f t="shared" si="27"/>
        <v/>
      </c>
    </row>
    <row r="198" spans="1:5" ht="34.200000000000003" customHeight="1">
      <c r="A198" s="224" t="s">
        <v>2854</v>
      </c>
      <c r="B198" s="223" t="s">
        <v>2855</v>
      </c>
      <c r="C198" s="227"/>
      <c r="D198" s="227"/>
      <c r="E198" s="397" t="str">
        <f t="shared" ref="E198" si="28">IF(C198&lt;&gt;0,D198/C198-1,"")</f>
        <v/>
      </c>
    </row>
    <row r="199" spans="1:5" ht="34.200000000000003" customHeight="1">
      <c r="A199" s="224" t="s">
        <v>2856</v>
      </c>
      <c r="B199" s="223" t="s">
        <v>2857</v>
      </c>
      <c r="C199" s="225"/>
      <c r="D199" s="225"/>
      <c r="E199" s="226" t="str">
        <f t="shared" si="27"/>
        <v/>
      </c>
    </row>
    <row r="200" spans="1:5" ht="34.200000000000003" customHeight="1">
      <c r="A200" s="224" t="s">
        <v>2858</v>
      </c>
      <c r="B200" s="223" t="s">
        <v>2859</v>
      </c>
      <c r="C200" s="225"/>
      <c r="D200" s="225"/>
      <c r="E200" s="226" t="str">
        <f t="shared" si="27"/>
        <v/>
      </c>
    </row>
    <row r="201" spans="1:5" ht="34.200000000000003" customHeight="1">
      <c r="A201" s="224" t="s">
        <v>2860</v>
      </c>
      <c r="B201" s="223" t="s">
        <v>2861</v>
      </c>
      <c r="C201" s="225"/>
      <c r="D201" s="225"/>
      <c r="E201" s="226" t="str">
        <f t="shared" si="27"/>
        <v/>
      </c>
    </row>
    <row r="202" spans="1:5" ht="34.200000000000003" customHeight="1">
      <c r="A202" s="224" t="s">
        <v>2862</v>
      </c>
      <c r="B202" s="223" t="s">
        <v>2863</v>
      </c>
      <c r="C202" s="225"/>
      <c r="D202" s="225"/>
      <c r="E202" s="226" t="str">
        <f t="shared" si="27"/>
        <v/>
      </c>
    </row>
    <row r="203" spans="1:5" ht="34.200000000000003" customHeight="1">
      <c r="A203" s="224" t="s">
        <v>2864</v>
      </c>
      <c r="B203" s="223" t="s">
        <v>2865</v>
      </c>
      <c r="C203" s="227"/>
      <c r="D203" s="227"/>
      <c r="E203" s="397" t="str">
        <f t="shared" ref="E203:E204" si="29">IF(C203&lt;&gt;0,D203/C203-1,"")</f>
        <v/>
      </c>
    </row>
    <row r="204" spans="1:5" ht="34.200000000000003" customHeight="1">
      <c r="A204" s="220" t="s">
        <v>109</v>
      </c>
      <c r="B204" s="221" t="s">
        <v>2866</v>
      </c>
      <c r="C204" s="222">
        <f>SUBTOTAL(9,C205:C220)</f>
        <v>15030</v>
      </c>
      <c r="D204" s="222">
        <f>SUBTOTAL(9,D205:D220)</f>
        <v>8432</v>
      </c>
      <c r="E204" s="397">
        <f t="shared" si="29"/>
        <v>-0.439</v>
      </c>
    </row>
    <row r="205" spans="1:5" ht="34.200000000000003" customHeight="1">
      <c r="A205" s="224" t="s">
        <v>2867</v>
      </c>
      <c r="B205" s="223" t="s">
        <v>2868</v>
      </c>
      <c r="C205" s="225"/>
      <c r="D205" s="225"/>
      <c r="E205" s="226" t="str">
        <f t="shared" si="27"/>
        <v/>
      </c>
    </row>
    <row r="206" spans="1:5" ht="34.200000000000003" customHeight="1">
      <c r="A206" s="224" t="s">
        <v>2869</v>
      </c>
      <c r="B206" s="223" t="s">
        <v>2870</v>
      </c>
      <c r="C206" s="225"/>
      <c r="D206" s="225"/>
      <c r="E206" s="226" t="str">
        <f t="shared" si="27"/>
        <v/>
      </c>
    </row>
    <row r="207" spans="1:5" ht="34.200000000000003" customHeight="1">
      <c r="A207" s="224" t="s">
        <v>2871</v>
      </c>
      <c r="B207" s="223" t="s">
        <v>2872</v>
      </c>
      <c r="C207" s="225"/>
      <c r="D207" s="225"/>
      <c r="E207" s="226" t="str">
        <f t="shared" si="27"/>
        <v/>
      </c>
    </row>
    <row r="208" spans="1:5" ht="34.200000000000003" customHeight="1">
      <c r="A208" s="224" t="s">
        <v>2873</v>
      </c>
      <c r="B208" s="223" t="s">
        <v>2874</v>
      </c>
      <c r="C208" s="225">
        <v>15030</v>
      </c>
      <c r="D208" s="225">
        <v>3642</v>
      </c>
      <c r="E208" s="226">
        <f t="shared" si="27"/>
        <v>-0.75800000000000001</v>
      </c>
    </row>
    <row r="209" spans="1:5" ht="34.200000000000003" customHeight="1">
      <c r="A209" s="224" t="s">
        <v>2875</v>
      </c>
      <c r="B209" s="223" t="s">
        <v>2876</v>
      </c>
      <c r="C209" s="225"/>
      <c r="D209" s="225"/>
      <c r="E209" s="226" t="str">
        <f t="shared" si="27"/>
        <v/>
      </c>
    </row>
    <row r="210" spans="1:5" ht="34.200000000000003" customHeight="1">
      <c r="A210" s="224" t="s">
        <v>2877</v>
      </c>
      <c r="B210" s="223" t="s">
        <v>2878</v>
      </c>
      <c r="C210" s="225"/>
      <c r="D210" s="225"/>
      <c r="E210" s="226" t="str">
        <f t="shared" si="27"/>
        <v/>
      </c>
    </row>
    <row r="211" spans="1:5" ht="34.200000000000003" customHeight="1">
      <c r="A211" s="224" t="s">
        <v>2879</v>
      </c>
      <c r="B211" s="223" t="s">
        <v>2880</v>
      </c>
      <c r="C211" s="225"/>
      <c r="D211" s="225"/>
      <c r="E211" s="226" t="str">
        <f t="shared" si="27"/>
        <v/>
      </c>
    </row>
    <row r="212" spans="1:5" ht="34.200000000000003" customHeight="1">
      <c r="A212" s="224" t="s">
        <v>2881</v>
      </c>
      <c r="B212" s="223" t="s">
        <v>2882</v>
      </c>
      <c r="C212" s="225"/>
      <c r="D212" s="225"/>
      <c r="E212" s="226" t="str">
        <f t="shared" si="27"/>
        <v/>
      </c>
    </row>
    <row r="213" spans="1:5" ht="34.200000000000003" customHeight="1">
      <c r="A213" s="224" t="s">
        <v>2883</v>
      </c>
      <c r="B213" s="223" t="s">
        <v>2884</v>
      </c>
      <c r="C213" s="225"/>
      <c r="D213" s="225"/>
      <c r="E213" s="226" t="str">
        <f t="shared" si="27"/>
        <v/>
      </c>
    </row>
    <row r="214" spans="1:5" ht="34.200000000000003" customHeight="1">
      <c r="A214" s="224" t="s">
        <v>2885</v>
      </c>
      <c r="B214" s="223" t="s">
        <v>2886</v>
      </c>
      <c r="C214" s="225"/>
      <c r="D214" s="225"/>
      <c r="E214" s="226" t="str">
        <f t="shared" si="27"/>
        <v/>
      </c>
    </row>
    <row r="215" spans="1:5" ht="34.200000000000003" customHeight="1">
      <c r="A215" s="224" t="s">
        <v>2887</v>
      </c>
      <c r="B215" s="223" t="s">
        <v>2888</v>
      </c>
      <c r="C215" s="225"/>
      <c r="D215" s="225"/>
      <c r="E215" s="226" t="str">
        <f t="shared" si="27"/>
        <v/>
      </c>
    </row>
    <row r="216" spans="1:5" ht="34.200000000000003" customHeight="1">
      <c r="A216" s="224" t="s">
        <v>2889</v>
      </c>
      <c r="B216" s="223" t="s">
        <v>2890</v>
      </c>
      <c r="C216" s="225"/>
      <c r="D216" s="225">
        <v>868</v>
      </c>
      <c r="E216" s="226" t="str">
        <f t="shared" si="27"/>
        <v/>
      </c>
    </row>
    <row r="217" spans="1:5" ht="34.200000000000003" customHeight="1">
      <c r="A217" s="224" t="s">
        <v>2891</v>
      </c>
      <c r="B217" s="223" t="s">
        <v>2892</v>
      </c>
      <c r="C217" s="225"/>
      <c r="D217" s="225"/>
      <c r="E217" s="226" t="str">
        <f t="shared" si="27"/>
        <v/>
      </c>
    </row>
    <row r="218" spans="1:5" ht="34.200000000000003" customHeight="1">
      <c r="A218" s="224" t="s">
        <v>2893</v>
      </c>
      <c r="B218" s="223" t="s">
        <v>2894</v>
      </c>
      <c r="C218" s="225"/>
      <c r="D218" s="225">
        <v>1308</v>
      </c>
      <c r="E218" s="226" t="str">
        <f t="shared" si="27"/>
        <v/>
      </c>
    </row>
    <row r="219" spans="1:5" ht="34.200000000000003" customHeight="1">
      <c r="A219" s="224" t="s">
        <v>2895</v>
      </c>
      <c r="B219" s="223" t="s">
        <v>2896</v>
      </c>
      <c r="C219" s="227"/>
      <c r="D219" s="227">
        <v>2614</v>
      </c>
      <c r="E219" s="397" t="str">
        <f t="shared" ref="E219:E222" si="30">IF(C219&lt;&gt;0,D219/C219-1,"")</f>
        <v/>
      </c>
    </row>
    <row r="220" spans="1:5" ht="34.200000000000003" customHeight="1">
      <c r="A220" s="224" t="s">
        <v>2897</v>
      </c>
      <c r="B220" s="223" t="s">
        <v>2898</v>
      </c>
      <c r="C220" s="227"/>
      <c r="D220" s="227"/>
      <c r="E220" s="397" t="str">
        <f t="shared" si="30"/>
        <v/>
      </c>
    </row>
    <row r="221" spans="1:5" ht="34.200000000000003" customHeight="1">
      <c r="A221" s="220" t="s">
        <v>111</v>
      </c>
      <c r="B221" s="221" t="s">
        <v>2899</v>
      </c>
      <c r="C221" s="222">
        <f>C222</f>
        <v>20</v>
      </c>
      <c r="D221" s="222">
        <f>D222</f>
        <v>330</v>
      </c>
      <c r="E221" s="397">
        <f t="shared" si="30"/>
        <v>15.5</v>
      </c>
    </row>
    <row r="222" spans="1:5" ht="34.200000000000003" customHeight="1">
      <c r="A222" s="230">
        <v>23304</v>
      </c>
      <c r="B222" s="221" t="s">
        <v>2900</v>
      </c>
      <c r="C222" s="222">
        <f>SUBTOTAL(9,C223:C238)</f>
        <v>20</v>
      </c>
      <c r="D222" s="222">
        <f>SUBTOTAL(9,D223:D238)</f>
        <v>330</v>
      </c>
      <c r="E222" s="397">
        <f t="shared" si="30"/>
        <v>15.5</v>
      </c>
    </row>
    <row r="223" spans="1:5" ht="34.200000000000003" customHeight="1">
      <c r="A223" s="224" t="s">
        <v>2901</v>
      </c>
      <c r="B223" s="223" t="s">
        <v>2902</v>
      </c>
      <c r="C223" s="225"/>
      <c r="D223" s="225"/>
      <c r="E223" s="226" t="str">
        <f t="shared" si="27"/>
        <v/>
      </c>
    </row>
    <row r="224" spans="1:5" ht="34.200000000000003" customHeight="1">
      <c r="A224" s="224" t="s">
        <v>2903</v>
      </c>
      <c r="B224" s="223" t="s">
        <v>2904</v>
      </c>
      <c r="C224" s="225"/>
      <c r="D224" s="225"/>
      <c r="E224" s="226" t="str">
        <f t="shared" si="27"/>
        <v/>
      </c>
    </row>
    <row r="225" spans="1:5" ht="34.200000000000003" customHeight="1">
      <c r="A225" s="224" t="s">
        <v>2905</v>
      </c>
      <c r="B225" s="223" t="s">
        <v>2906</v>
      </c>
      <c r="C225" s="225"/>
      <c r="D225" s="225"/>
      <c r="E225" s="226" t="str">
        <f t="shared" si="27"/>
        <v/>
      </c>
    </row>
    <row r="226" spans="1:5" ht="34.200000000000003" customHeight="1">
      <c r="A226" s="224" t="s">
        <v>2907</v>
      </c>
      <c r="B226" s="223" t="s">
        <v>2908</v>
      </c>
      <c r="C226" s="225">
        <v>20</v>
      </c>
      <c r="D226" s="225">
        <v>330</v>
      </c>
      <c r="E226" s="226">
        <f t="shared" si="27"/>
        <v>15.5</v>
      </c>
    </row>
    <row r="227" spans="1:5" ht="34.200000000000003" customHeight="1">
      <c r="A227" s="224" t="s">
        <v>2909</v>
      </c>
      <c r="B227" s="223" t="s">
        <v>2910</v>
      </c>
      <c r="C227" s="225"/>
      <c r="D227" s="225"/>
      <c r="E227" s="226" t="str">
        <f t="shared" si="27"/>
        <v/>
      </c>
    </row>
    <row r="228" spans="1:5" ht="34.200000000000003" customHeight="1">
      <c r="A228" s="224" t="s">
        <v>2911</v>
      </c>
      <c r="B228" s="223" t="s">
        <v>2912</v>
      </c>
      <c r="C228" s="225"/>
      <c r="D228" s="225"/>
      <c r="E228" s="226" t="str">
        <f t="shared" si="27"/>
        <v/>
      </c>
    </row>
    <row r="229" spans="1:5" ht="34.200000000000003" customHeight="1">
      <c r="A229" s="224" t="s">
        <v>2913</v>
      </c>
      <c r="B229" s="223" t="s">
        <v>2914</v>
      </c>
      <c r="C229" s="225"/>
      <c r="D229" s="225"/>
      <c r="E229" s="226" t="str">
        <f t="shared" si="27"/>
        <v/>
      </c>
    </row>
    <row r="230" spans="1:5" ht="34.200000000000003" customHeight="1">
      <c r="A230" s="224" t="s">
        <v>2915</v>
      </c>
      <c r="B230" s="223" t="s">
        <v>2916</v>
      </c>
      <c r="C230" s="225"/>
      <c r="D230" s="225"/>
      <c r="E230" s="226" t="str">
        <f t="shared" si="27"/>
        <v/>
      </c>
    </row>
    <row r="231" spans="1:5" ht="34.200000000000003" customHeight="1">
      <c r="A231" s="224" t="s">
        <v>2917</v>
      </c>
      <c r="B231" s="223" t="s">
        <v>2918</v>
      </c>
      <c r="C231" s="225"/>
      <c r="D231" s="225"/>
      <c r="E231" s="226" t="str">
        <f t="shared" si="27"/>
        <v/>
      </c>
    </row>
    <row r="232" spans="1:5" ht="34.200000000000003" customHeight="1">
      <c r="A232" s="224" t="s">
        <v>2919</v>
      </c>
      <c r="B232" s="223" t="s">
        <v>2920</v>
      </c>
      <c r="C232" s="225"/>
      <c r="D232" s="225"/>
      <c r="E232" s="226" t="str">
        <f t="shared" si="27"/>
        <v/>
      </c>
    </row>
    <row r="233" spans="1:5" ht="34.200000000000003" customHeight="1">
      <c r="A233" s="224" t="s">
        <v>2921</v>
      </c>
      <c r="B233" s="223" t="s">
        <v>2922</v>
      </c>
      <c r="C233" s="225"/>
      <c r="D233" s="225"/>
      <c r="E233" s="226" t="str">
        <f t="shared" si="27"/>
        <v/>
      </c>
    </row>
    <row r="234" spans="1:5" ht="34.200000000000003" customHeight="1">
      <c r="A234" s="224" t="s">
        <v>2923</v>
      </c>
      <c r="B234" s="223" t="s">
        <v>2924</v>
      </c>
      <c r="C234" s="225"/>
      <c r="D234" s="225"/>
      <c r="E234" s="226" t="str">
        <f t="shared" si="27"/>
        <v/>
      </c>
    </row>
    <row r="235" spans="1:5" ht="34.200000000000003" customHeight="1">
      <c r="A235" s="224" t="s">
        <v>2925</v>
      </c>
      <c r="B235" s="223" t="s">
        <v>2926</v>
      </c>
      <c r="C235" s="225"/>
      <c r="D235" s="225"/>
      <c r="E235" s="226" t="str">
        <f t="shared" si="27"/>
        <v/>
      </c>
    </row>
    <row r="236" spans="1:5" ht="34.200000000000003" customHeight="1">
      <c r="A236" s="224" t="s">
        <v>2927</v>
      </c>
      <c r="B236" s="223" t="s">
        <v>2928</v>
      </c>
      <c r="C236" s="225"/>
      <c r="D236" s="225"/>
      <c r="E236" s="226" t="str">
        <f t="shared" si="27"/>
        <v/>
      </c>
    </row>
    <row r="237" spans="1:5" ht="34.200000000000003" customHeight="1">
      <c r="A237" s="224" t="s">
        <v>2929</v>
      </c>
      <c r="B237" s="223" t="s">
        <v>2930</v>
      </c>
      <c r="C237" s="227"/>
      <c r="D237" s="227"/>
      <c r="E237" s="397" t="str">
        <f t="shared" ref="E237:E239" si="31">IF(C237&lt;&gt;0,D237/C237-1,"")</f>
        <v/>
      </c>
    </row>
    <row r="238" spans="1:5" ht="34.200000000000003" customHeight="1">
      <c r="A238" s="224" t="s">
        <v>2931</v>
      </c>
      <c r="B238" s="223" t="s">
        <v>2932</v>
      </c>
      <c r="C238" s="227"/>
      <c r="D238" s="227"/>
      <c r="E238" s="397" t="str">
        <f t="shared" si="31"/>
        <v/>
      </c>
    </row>
    <row r="239" spans="1:5" ht="34.200000000000003" customHeight="1">
      <c r="A239" s="230" t="s">
        <v>2933</v>
      </c>
      <c r="B239" s="221" t="s">
        <v>2934</v>
      </c>
      <c r="C239" s="222">
        <f>C240+C253</f>
        <v>0</v>
      </c>
      <c r="D239" s="222">
        <f>D240+D253</f>
        <v>0</v>
      </c>
      <c r="E239" s="397" t="str">
        <f t="shared" si="31"/>
        <v/>
      </c>
    </row>
    <row r="240" spans="1:5" ht="34.200000000000003" customHeight="1">
      <c r="A240" s="230" t="s">
        <v>2935</v>
      </c>
      <c r="B240" s="221" t="s">
        <v>2936</v>
      </c>
      <c r="C240" s="228">
        <f>SUBTOTAL(9,C241:C252)</f>
        <v>0</v>
      </c>
      <c r="D240" s="228">
        <f>SUBTOTAL(9,D241:D252)</f>
        <v>0</v>
      </c>
      <c r="E240" s="229" t="str">
        <f t="shared" si="27"/>
        <v/>
      </c>
    </row>
    <row r="241" spans="1:5" ht="34.200000000000003" customHeight="1">
      <c r="A241" s="231" t="s">
        <v>2937</v>
      </c>
      <c r="B241" s="223" t="s">
        <v>2938</v>
      </c>
      <c r="C241" s="225"/>
      <c r="D241" s="225"/>
      <c r="E241" s="226" t="str">
        <f t="shared" si="27"/>
        <v/>
      </c>
    </row>
    <row r="242" spans="1:5" ht="34.200000000000003" customHeight="1">
      <c r="A242" s="231" t="s">
        <v>2939</v>
      </c>
      <c r="B242" s="223" t="s">
        <v>2940</v>
      </c>
      <c r="C242" s="225"/>
      <c r="D242" s="225"/>
      <c r="E242" s="226" t="str">
        <f t="shared" si="27"/>
        <v/>
      </c>
    </row>
    <row r="243" spans="1:5" ht="34.200000000000003" customHeight="1">
      <c r="A243" s="231" t="s">
        <v>2941</v>
      </c>
      <c r="B243" s="223" t="s">
        <v>2942</v>
      </c>
      <c r="C243" s="225"/>
      <c r="D243" s="225"/>
      <c r="E243" s="226" t="str">
        <f t="shared" si="27"/>
        <v/>
      </c>
    </row>
    <row r="244" spans="1:5" ht="34.200000000000003" customHeight="1">
      <c r="A244" s="231" t="s">
        <v>2943</v>
      </c>
      <c r="B244" s="223" t="s">
        <v>2944</v>
      </c>
      <c r="C244" s="225"/>
      <c r="D244" s="225"/>
      <c r="E244" s="226" t="str">
        <f t="shared" si="27"/>
        <v/>
      </c>
    </row>
    <row r="245" spans="1:5" ht="34.200000000000003" customHeight="1">
      <c r="A245" s="231" t="s">
        <v>2945</v>
      </c>
      <c r="B245" s="223" t="s">
        <v>2946</v>
      </c>
      <c r="C245" s="225"/>
      <c r="D245" s="225"/>
      <c r="E245" s="226" t="str">
        <f t="shared" si="27"/>
        <v/>
      </c>
    </row>
    <row r="246" spans="1:5" ht="34.200000000000003" customHeight="1">
      <c r="A246" s="231" t="s">
        <v>2947</v>
      </c>
      <c r="B246" s="223" t="s">
        <v>2948</v>
      </c>
      <c r="C246" s="225"/>
      <c r="D246" s="225"/>
      <c r="E246" s="226" t="str">
        <f t="shared" si="27"/>
        <v/>
      </c>
    </row>
    <row r="247" spans="1:5" ht="34.200000000000003" customHeight="1">
      <c r="A247" s="231" t="s">
        <v>2949</v>
      </c>
      <c r="B247" s="223" t="s">
        <v>2950</v>
      </c>
      <c r="C247" s="225"/>
      <c r="D247" s="225"/>
      <c r="E247" s="226" t="str">
        <f t="shared" si="27"/>
        <v/>
      </c>
    </row>
    <row r="248" spans="1:5" ht="34.200000000000003" customHeight="1">
      <c r="A248" s="231" t="s">
        <v>2951</v>
      </c>
      <c r="B248" s="223" t="s">
        <v>2952</v>
      </c>
      <c r="C248" s="225"/>
      <c r="D248" s="225"/>
      <c r="E248" s="226" t="str">
        <f t="shared" si="27"/>
        <v/>
      </c>
    </row>
    <row r="249" spans="1:5" ht="34.200000000000003" customHeight="1">
      <c r="A249" s="231" t="s">
        <v>2953</v>
      </c>
      <c r="B249" s="223" t="s">
        <v>2954</v>
      </c>
      <c r="C249" s="225"/>
      <c r="D249" s="225"/>
      <c r="E249" s="226" t="str">
        <f t="shared" si="27"/>
        <v/>
      </c>
    </row>
    <row r="250" spans="1:5" ht="34.200000000000003" customHeight="1">
      <c r="A250" s="231" t="s">
        <v>2955</v>
      </c>
      <c r="B250" s="223" t="s">
        <v>2956</v>
      </c>
      <c r="C250" s="225"/>
      <c r="D250" s="225"/>
      <c r="E250" s="226" t="str">
        <f t="shared" si="27"/>
        <v/>
      </c>
    </row>
    <row r="251" spans="1:5" ht="34.200000000000003" customHeight="1">
      <c r="A251" s="231" t="s">
        <v>2957</v>
      </c>
      <c r="B251" s="223" t="s">
        <v>2958</v>
      </c>
      <c r="C251" s="225"/>
      <c r="D251" s="225"/>
      <c r="E251" s="226" t="str">
        <f t="shared" si="27"/>
        <v/>
      </c>
    </row>
    <row r="252" spans="1:5" ht="34.200000000000003" customHeight="1">
      <c r="A252" s="231" t="s">
        <v>2959</v>
      </c>
      <c r="B252" s="223" t="s">
        <v>2960</v>
      </c>
      <c r="C252" s="225"/>
      <c r="D252" s="225"/>
      <c r="E252" s="226" t="str">
        <f t="shared" si="27"/>
        <v/>
      </c>
    </row>
    <row r="253" spans="1:5" ht="34.200000000000003" customHeight="1">
      <c r="A253" s="230" t="s">
        <v>2961</v>
      </c>
      <c r="B253" s="221" t="s">
        <v>2962</v>
      </c>
      <c r="C253" s="228">
        <f>SUM(C254:C259)</f>
        <v>0</v>
      </c>
      <c r="D253" s="228">
        <f>SUM(D254:D259)</f>
        <v>0</v>
      </c>
      <c r="E253" s="229" t="str">
        <f t="shared" si="27"/>
        <v/>
      </c>
    </row>
    <row r="254" spans="1:5" ht="34.200000000000003" customHeight="1">
      <c r="A254" s="231" t="s">
        <v>2963</v>
      </c>
      <c r="B254" s="223" t="s">
        <v>2964</v>
      </c>
      <c r="C254" s="225"/>
      <c r="D254" s="225"/>
      <c r="E254" s="226" t="str">
        <f t="shared" si="27"/>
        <v/>
      </c>
    </row>
    <row r="255" spans="1:5" ht="34.200000000000003" customHeight="1">
      <c r="A255" s="231" t="s">
        <v>2965</v>
      </c>
      <c r="B255" s="223" t="s">
        <v>2966</v>
      </c>
      <c r="C255" s="225"/>
      <c r="D255" s="225"/>
      <c r="E255" s="226" t="str">
        <f t="shared" si="27"/>
        <v/>
      </c>
    </row>
    <row r="256" spans="1:5" ht="34.200000000000003" customHeight="1">
      <c r="A256" s="231" t="s">
        <v>2967</v>
      </c>
      <c r="B256" s="223" t="s">
        <v>2968</v>
      </c>
      <c r="C256" s="225"/>
      <c r="D256" s="225"/>
      <c r="E256" s="226" t="str">
        <f t="shared" si="27"/>
        <v/>
      </c>
    </row>
    <row r="257" spans="1:5" ht="34.200000000000003" customHeight="1">
      <c r="A257" s="231" t="s">
        <v>2969</v>
      </c>
      <c r="B257" s="223" t="s">
        <v>2970</v>
      </c>
      <c r="C257" s="225"/>
      <c r="D257" s="225"/>
      <c r="E257" s="226" t="str">
        <f t="shared" si="27"/>
        <v/>
      </c>
    </row>
    <row r="258" spans="1:5" ht="34.200000000000003" customHeight="1">
      <c r="A258" s="231" t="s">
        <v>2971</v>
      </c>
      <c r="B258" s="223" t="s">
        <v>2972</v>
      </c>
      <c r="C258" s="225"/>
      <c r="D258" s="225"/>
      <c r="E258" s="226" t="str">
        <f t="shared" si="27"/>
        <v/>
      </c>
    </row>
    <row r="259" spans="1:5" ht="34.200000000000003" customHeight="1">
      <c r="A259" s="231" t="s">
        <v>2973</v>
      </c>
      <c r="B259" s="223" t="s">
        <v>2974</v>
      </c>
      <c r="C259" s="225"/>
      <c r="D259" s="225"/>
      <c r="E259" s="226" t="str">
        <f t="shared" si="27"/>
        <v/>
      </c>
    </row>
    <row r="260" spans="1:5" ht="34.200000000000003" customHeight="1">
      <c r="A260" s="224"/>
      <c r="B260" s="223"/>
      <c r="C260" s="227"/>
      <c r="D260" s="227"/>
      <c r="E260" s="397" t="str">
        <f t="shared" ref="E260:E264" si="32">IF(C260&lt;&gt;0,D260/C260-1,"")</f>
        <v/>
      </c>
    </row>
    <row r="261" spans="1:5" ht="34.200000000000003" customHeight="1">
      <c r="A261" s="232"/>
      <c r="B261" s="404" t="s">
        <v>3221</v>
      </c>
      <c r="C261" s="222">
        <f>C4+C20+C32+C43+C98+C122+C174+C178+C204+C221+C239</f>
        <v>62207</v>
      </c>
      <c r="D261" s="222">
        <f>D4+D20+D32+D43+D98+D122+D174+D178+D204+D221+D239</f>
        <v>50198</v>
      </c>
      <c r="E261" s="397">
        <f t="shared" si="32"/>
        <v>-0.193</v>
      </c>
    </row>
    <row r="262" spans="1:5" ht="34.200000000000003" customHeight="1">
      <c r="A262" s="234" t="s">
        <v>2975</v>
      </c>
      <c r="B262" s="235" t="s">
        <v>115</v>
      </c>
      <c r="C262" s="50">
        <f>C263+C266+C267+C268</f>
        <v>19724</v>
      </c>
      <c r="D262" s="50">
        <f>D263+D266+D267+D268</f>
        <v>25386</v>
      </c>
      <c r="E262" s="397">
        <f t="shared" si="32"/>
        <v>0.28699999999999998</v>
      </c>
    </row>
    <row r="263" spans="1:5" ht="34.200000000000003" customHeight="1">
      <c r="A263" s="234" t="s">
        <v>2976</v>
      </c>
      <c r="B263" s="236" t="s">
        <v>2977</v>
      </c>
      <c r="C263" s="54">
        <f>SUBTOTAL(9,C264:C265)</f>
        <v>9500</v>
      </c>
      <c r="D263" s="54">
        <f>SUBTOTAL(9,D264:D265)</f>
        <v>5337</v>
      </c>
      <c r="E263" s="397">
        <f t="shared" si="32"/>
        <v>-0.438</v>
      </c>
    </row>
    <row r="264" spans="1:5" ht="34.200000000000003" customHeight="1">
      <c r="A264" s="237" t="s">
        <v>2990</v>
      </c>
      <c r="B264" s="236" t="s">
        <v>2991</v>
      </c>
      <c r="C264" s="54"/>
      <c r="D264" s="54"/>
      <c r="E264" s="397" t="str">
        <f t="shared" si="32"/>
        <v/>
      </c>
    </row>
    <row r="265" spans="1:5" ht="34.200000000000003" customHeight="1">
      <c r="A265" s="238" t="s">
        <v>2978</v>
      </c>
      <c r="B265" s="239" t="s">
        <v>2979</v>
      </c>
      <c r="C265" s="54">
        <v>9500</v>
      </c>
      <c r="D265" s="54">
        <v>5337</v>
      </c>
      <c r="E265" s="72"/>
    </row>
    <row r="266" spans="1:5" ht="34.200000000000003" customHeight="1">
      <c r="A266" s="237" t="s">
        <v>3259</v>
      </c>
      <c r="B266" s="236" t="s">
        <v>2983</v>
      </c>
      <c r="C266" s="54">
        <v>9700</v>
      </c>
      <c r="D266" s="54">
        <v>9778</v>
      </c>
      <c r="E266" s="397">
        <f t="shared" ref="E266" si="33">IF(C266&lt;&gt;0,D266/C266-1,"")</f>
        <v>8.0000000000000002E-3</v>
      </c>
    </row>
    <row r="267" spans="1:5" ht="34.200000000000003" customHeight="1">
      <c r="A267" s="237" t="s">
        <v>2984</v>
      </c>
      <c r="B267" s="236" t="s">
        <v>2985</v>
      </c>
      <c r="C267" s="54">
        <v>524</v>
      </c>
      <c r="D267" s="54">
        <v>10271</v>
      </c>
      <c r="E267" s="72"/>
    </row>
    <row r="268" spans="1:5" ht="34.200000000000003" customHeight="1">
      <c r="A268" s="237" t="s">
        <v>2992</v>
      </c>
      <c r="B268" s="240" t="s">
        <v>2993</v>
      </c>
      <c r="C268" s="54"/>
      <c r="D268" s="54"/>
      <c r="E268" s="397" t="str">
        <f t="shared" ref="E268:E271" si="34">IF(C268&lt;&gt;0,D268/C268-1,"")</f>
        <v/>
      </c>
    </row>
    <row r="269" spans="1:5" ht="34.200000000000003" customHeight="1">
      <c r="A269" s="234" t="s">
        <v>2986</v>
      </c>
      <c r="B269" s="241" t="s">
        <v>2987</v>
      </c>
      <c r="C269" s="50"/>
      <c r="D269" s="50">
        <v>10130</v>
      </c>
      <c r="E269" s="397" t="str">
        <f t="shared" si="34"/>
        <v/>
      </c>
    </row>
    <row r="270" spans="1:5" ht="34.200000000000003" customHeight="1">
      <c r="A270" s="234"/>
      <c r="B270" s="241" t="s">
        <v>2994</v>
      </c>
      <c r="C270" s="50"/>
      <c r="D270" s="54"/>
      <c r="E270" s="397" t="str">
        <f t="shared" si="34"/>
        <v/>
      </c>
    </row>
    <row r="271" spans="1:5" ht="34.200000000000003" customHeight="1">
      <c r="A271" s="242"/>
      <c r="B271" s="243" t="s">
        <v>122</v>
      </c>
      <c r="C271" s="50">
        <f>C261+C262+C269</f>
        <v>81931</v>
      </c>
      <c r="D271" s="50">
        <f>D261+D262+D269</f>
        <v>85714</v>
      </c>
      <c r="E271" s="397">
        <f t="shared" si="34"/>
        <v>4.5999999999999999E-2</v>
      </c>
    </row>
    <row r="272" spans="1:5">
      <c r="C272" s="244"/>
      <c r="D272" s="244"/>
    </row>
    <row r="273" spans="3:4">
      <c r="C273" s="244"/>
      <c r="D273" s="244"/>
    </row>
    <row r="274" spans="3:4">
      <c r="C274" s="244"/>
      <c r="D274" s="244"/>
    </row>
  </sheetData>
  <autoFilter ref="A3:E271"/>
  <mergeCells count="1">
    <mergeCell ref="B1:E1"/>
  </mergeCells>
  <phoneticPr fontId="81" type="noConversion"/>
  <conditionalFormatting sqref="B268">
    <cfRule type="expression" dxfId="24" priority="10" stopIfTrue="1">
      <formula>"len($A:$A)=3"</formula>
    </cfRule>
  </conditionalFormatting>
  <conditionalFormatting sqref="C268">
    <cfRule type="expression" dxfId="23" priority="4" stopIfTrue="1">
      <formula>"len($A:$A)=3"</formula>
    </cfRule>
  </conditionalFormatting>
  <conditionalFormatting sqref="D268">
    <cfRule type="expression" dxfId="22" priority="3" stopIfTrue="1">
      <formula>"len($A:$A)=3"</formula>
    </cfRule>
  </conditionalFormatting>
  <conditionalFormatting sqref="D269">
    <cfRule type="expression" dxfId="21" priority="1" stopIfTrue="1">
      <formula>"len($A:$A)=3"</formula>
    </cfRule>
  </conditionalFormatting>
  <conditionalFormatting sqref="B269:B270">
    <cfRule type="expression" dxfId="20" priority="8" stopIfTrue="1">
      <formula>"len($A:$A)=3"</formula>
    </cfRule>
  </conditionalFormatting>
  <conditionalFormatting sqref="C269:C270">
    <cfRule type="expression" dxfId="19" priority="2" stopIfTrue="1">
      <formula>"len($A:$A)=3"</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16"/>
  <sheetViews>
    <sheetView showGridLines="0" showZeros="0" zoomScaleNormal="100" zoomScaleSheetLayoutView="100" workbookViewId="0">
      <selection activeCell="A5" sqref="A5"/>
    </sheetView>
  </sheetViews>
  <sheetFormatPr defaultColWidth="9" defaultRowHeight="14.4"/>
  <cols>
    <col min="1" max="1" width="52.109375" style="193" customWidth="1"/>
    <col min="2" max="4" width="20.6640625" customWidth="1"/>
  </cols>
  <sheetData>
    <row r="1" spans="1:4" s="192" customFormat="1" ht="45" customHeight="1">
      <c r="A1" s="494" t="s">
        <v>3448</v>
      </c>
      <c r="B1" s="494"/>
      <c r="C1" s="494"/>
      <c r="D1" s="494"/>
    </row>
    <row r="2" spans="1:4" ht="20.100000000000001" customHeight="1">
      <c r="A2" s="194"/>
      <c r="B2" s="195"/>
      <c r="C2" s="196"/>
      <c r="D2" s="196" t="s">
        <v>0</v>
      </c>
    </row>
    <row r="3" spans="1:4" ht="45" customHeight="1">
      <c r="A3" s="114" t="s">
        <v>2435</v>
      </c>
      <c r="B3" s="197" t="s">
        <v>123</v>
      </c>
      <c r="C3" s="197" t="s">
        <v>4</v>
      </c>
      <c r="D3" s="197" t="s">
        <v>124</v>
      </c>
    </row>
    <row r="4" spans="1:4" ht="36" customHeight="1">
      <c r="A4" s="198" t="s">
        <v>2524</v>
      </c>
      <c r="B4" s="199"/>
      <c r="C4" s="199"/>
      <c r="D4" s="200"/>
    </row>
    <row r="5" spans="1:4" ht="36" customHeight="1">
      <c r="A5" s="198" t="s">
        <v>2555</v>
      </c>
      <c r="B5" s="199"/>
      <c r="C5" s="199"/>
      <c r="D5" s="200"/>
    </row>
    <row r="6" spans="1:4" ht="36" customHeight="1">
      <c r="A6" s="198" t="s">
        <v>2575</v>
      </c>
      <c r="B6" s="199"/>
      <c r="C6" s="199"/>
      <c r="D6" s="200"/>
    </row>
    <row r="7" spans="1:4" ht="36" customHeight="1">
      <c r="A7" s="201" t="s">
        <v>2587</v>
      </c>
      <c r="B7" s="199"/>
      <c r="C7" s="199"/>
      <c r="D7" s="200"/>
    </row>
    <row r="8" spans="1:4" ht="36" customHeight="1">
      <c r="A8" s="198" t="s">
        <v>2678</v>
      </c>
      <c r="B8" s="199"/>
      <c r="C8" s="199"/>
      <c r="D8" s="200"/>
    </row>
    <row r="9" spans="1:4" ht="36" customHeight="1">
      <c r="A9" s="198" t="s">
        <v>2711</v>
      </c>
      <c r="B9" s="199"/>
      <c r="C9" s="199"/>
      <c r="D9" s="200"/>
    </row>
    <row r="10" spans="1:4" ht="36" customHeight="1">
      <c r="A10" s="201" t="s">
        <v>2809</v>
      </c>
      <c r="B10" s="199"/>
      <c r="C10" s="199"/>
      <c r="D10" s="200"/>
    </row>
    <row r="11" spans="1:4" ht="36" customHeight="1">
      <c r="A11" s="198" t="s">
        <v>2816</v>
      </c>
      <c r="B11" s="199"/>
      <c r="C11" s="199"/>
      <c r="D11" s="200"/>
    </row>
    <row r="12" spans="1:4" ht="36" customHeight="1">
      <c r="A12" s="201" t="s">
        <v>2866</v>
      </c>
      <c r="B12" s="199"/>
      <c r="C12" s="199"/>
      <c r="D12" s="200"/>
    </row>
    <row r="13" spans="1:4" ht="36" customHeight="1">
      <c r="A13" s="201" t="s">
        <v>2899</v>
      </c>
      <c r="B13" s="199"/>
      <c r="C13" s="199"/>
      <c r="D13" s="200"/>
    </row>
    <row r="14" spans="1:4" ht="36" customHeight="1">
      <c r="A14" s="201" t="s">
        <v>2934</v>
      </c>
      <c r="B14" s="199"/>
      <c r="C14" s="199"/>
      <c r="D14" s="200"/>
    </row>
    <row r="15" spans="1:4" ht="36" customHeight="1">
      <c r="A15" s="202" t="s">
        <v>2995</v>
      </c>
      <c r="B15" s="203"/>
      <c r="C15" s="203"/>
      <c r="D15" s="204"/>
    </row>
    <row r="16" spans="1:4" ht="18" customHeight="1">
      <c r="A16" s="440" t="s">
        <v>3260</v>
      </c>
    </row>
  </sheetData>
  <mergeCells count="1">
    <mergeCell ref="A1:D1"/>
  </mergeCells>
  <phoneticPr fontId="81" type="noConversion"/>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54"/>
  <sheetViews>
    <sheetView showGridLines="0" showZeros="0" topLeftCell="A28" zoomScaleNormal="100" zoomScaleSheetLayoutView="100" workbookViewId="0">
      <selection activeCell="D40" sqref="D40"/>
    </sheetView>
  </sheetViews>
  <sheetFormatPr defaultColWidth="9" defaultRowHeight="15.6"/>
  <cols>
    <col min="1" max="1" width="50.77734375" style="162" customWidth="1"/>
    <col min="2" max="4" width="20.6640625" style="162" customWidth="1"/>
    <col min="5" max="5" width="13.77734375" style="162"/>
    <col min="6" max="16384" width="9" style="162"/>
  </cols>
  <sheetData>
    <row r="1" spans="1:4" ht="45" customHeight="1">
      <c r="A1" s="495" t="s">
        <v>3222</v>
      </c>
      <c r="B1" s="496"/>
      <c r="C1" s="496"/>
      <c r="D1" s="496"/>
    </row>
    <row r="2" spans="1:4" ht="20.100000000000001" customHeight="1">
      <c r="A2" s="178"/>
      <c r="B2" s="179"/>
      <c r="C2" s="180"/>
      <c r="D2" s="181" t="s">
        <v>2996</v>
      </c>
    </row>
    <row r="3" spans="1:4" ht="45" customHeight="1">
      <c r="A3" s="135" t="s">
        <v>2997</v>
      </c>
      <c r="B3" s="48" t="s">
        <v>3</v>
      </c>
      <c r="C3" s="48" t="s">
        <v>4</v>
      </c>
      <c r="D3" s="48" t="s">
        <v>5</v>
      </c>
    </row>
    <row r="4" spans="1:4" ht="36" customHeight="1">
      <c r="A4" s="109" t="s">
        <v>2998</v>
      </c>
      <c r="B4" s="182">
        <f>SUBTOTAL(9,B5:B22)</f>
        <v>775</v>
      </c>
      <c r="C4" s="182">
        <f>SUBTOTAL(9,C5:C22)</f>
        <v>800</v>
      </c>
      <c r="D4" s="397">
        <f t="shared" ref="D4:D41" si="0">IF(B4&lt;&gt;0,C4/B4-1,"")</f>
        <v>3.2000000000000001E-2</v>
      </c>
    </row>
    <row r="5" spans="1:4" ht="36" customHeight="1">
      <c r="A5" s="169" t="s">
        <v>2999</v>
      </c>
      <c r="B5" s="183"/>
      <c r="C5" s="184"/>
      <c r="D5" s="397" t="str">
        <f t="shared" si="0"/>
        <v/>
      </c>
    </row>
    <row r="6" spans="1:4" ht="36" customHeight="1">
      <c r="A6" s="169" t="s">
        <v>3000</v>
      </c>
      <c r="B6" s="183"/>
      <c r="C6" s="183"/>
      <c r="D6" s="397" t="str">
        <f t="shared" si="0"/>
        <v/>
      </c>
    </row>
    <row r="7" spans="1:4" ht="36" customHeight="1">
      <c r="A7" s="169" t="s">
        <v>3001</v>
      </c>
      <c r="B7" s="185"/>
      <c r="C7" s="184"/>
      <c r="D7" s="397" t="str">
        <f t="shared" si="0"/>
        <v/>
      </c>
    </row>
    <row r="8" spans="1:4" ht="36" customHeight="1">
      <c r="A8" s="169" t="s">
        <v>3002</v>
      </c>
      <c r="B8" s="183"/>
      <c r="C8" s="184"/>
      <c r="D8" s="397" t="str">
        <f t="shared" si="0"/>
        <v/>
      </c>
    </row>
    <row r="9" spans="1:4" ht="36" customHeight="1">
      <c r="A9" s="169" t="s">
        <v>3003</v>
      </c>
      <c r="B9" s="185"/>
      <c r="C9" s="184"/>
      <c r="D9" s="397" t="str">
        <f t="shared" si="0"/>
        <v/>
      </c>
    </row>
    <row r="10" spans="1:4" ht="36" customHeight="1">
      <c r="A10" s="169" t="s">
        <v>3004</v>
      </c>
      <c r="B10" s="183"/>
      <c r="C10" s="184"/>
      <c r="D10" s="397" t="str">
        <f t="shared" si="0"/>
        <v/>
      </c>
    </row>
    <row r="11" spans="1:4" ht="36" customHeight="1">
      <c r="A11" s="169" t="s">
        <v>3005</v>
      </c>
      <c r="B11" s="183"/>
      <c r="C11" s="184"/>
      <c r="D11" s="397" t="str">
        <f t="shared" si="0"/>
        <v/>
      </c>
    </row>
    <row r="12" spans="1:4" ht="36" customHeight="1">
      <c r="A12" s="169" t="s">
        <v>3006</v>
      </c>
      <c r="B12" s="183"/>
      <c r="C12" s="184"/>
      <c r="D12" s="397" t="str">
        <f t="shared" si="0"/>
        <v/>
      </c>
    </row>
    <row r="13" spans="1:4" ht="36" customHeight="1">
      <c r="A13" s="169" t="s">
        <v>3007</v>
      </c>
      <c r="B13" s="186"/>
      <c r="C13" s="183"/>
      <c r="D13" s="397" t="str">
        <f t="shared" si="0"/>
        <v/>
      </c>
    </row>
    <row r="14" spans="1:4" ht="36" customHeight="1">
      <c r="A14" s="169" t="s">
        <v>3008</v>
      </c>
      <c r="B14" s="186"/>
      <c r="C14" s="184"/>
      <c r="D14" s="397" t="str">
        <f t="shared" si="0"/>
        <v/>
      </c>
    </row>
    <row r="15" spans="1:4" ht="36" customHeight="1">
      <c r="A15" s="169" t="s">
        <v>3009</v>
      </c>
      <c r="B15" s="186"/>
      <c r="C15" s="187"/>
      <c r="D15" s="397" t="str">
        <f t="shared" si="0"/>
        <v/>
      </c>
    </row>
    <row r="16" spans="1:4" ht="36" customHeight="1">
      <c r="A16" s="169" t="s">
        <v>3010</v>
      </c>
      <c r="B16" s="186"/>
      <c r="C16" s="187"/>
      <c r="D16" s="397" t="str">
        <f t="shared" si="0"/>
        <v/>
      </c>
    </row>
    <row r="17" spans="1:4" ht="36" customHeight="1">
      <c r="A17" s="169" t="s">
        <v>3011</v>
      </c>
      <c r="B17" s="183"/>
      <c r="C17" s="184"/>
      <c r="D17" s="397" t="str">
        <f t="shared" si="0"/>
        <v/>
      </c>
    </row>
    <row r="18" spans="1:4" ht="36" customHeight="1">
      <c r="A18" s="169" t="s">
        <v>3012</v>
      </c>
      <c r="B18" s="186"/>
      <c r="C18" s="187"/>
      <c r="D18" s="397" t="str">
        <f t="shared" si="0"/>
        <v/>
      </c>
    </row>
    <row r="19" spans="1:4" ht="36" customHeight="1">
      <c r="A19" s="169" t="s">
        <v>3013</v>
      </c>
      <c r="B19" s="186"/>
      <c r="C19" s="187"/>
      <c r="D19" s="397" t="str">
        <f t="shared" si="0"/>
        <v/>
      </c>
    </row>
    <row r="20" spans="1:4" ht="36" customHeight="1">
      <c r="A20" s="169" t="s">
        <v>3014</v>
      </c>
      <c r="B20" s="183"/>
      <c r="C20" s="187"/>
      <c r="D20" s="75" t="str">
        <f>IF(B20&gt;0,C20/B20-1,IF(B20&lt;0,-(C20/B20-1),""))</f>
        <v/>
      </c>
    </row>
    <row r="21" spans="1:4" ht="36" customHeight="1">
      <c r="A21" s="169" t="s">
        <v>3015</v>
      </c>
      <c r="B21" s="186"/>
      <c r="C21" s="184"/>
      <c r="D21" s="397" t="str">
        <f t="shared" si="0"/>
        <v/>
      </c>
    </row>
    <row r="22" spans="1:4" ht="36" customHeight="1">
      <c r="A22" s="169" t="s">
        <v>3016</v>
      </c>
      <c r="B22" s="186">
        <v>775</v>
      </c>
      <c r="C22" s="184">
        <v>800</v>
      </c>
      <c r="D22" s="397">
        <f t="shared" si="0"/>
        <v>3.2000000000000001E-2</v>
      </c>
    </row>
    <row r="23" spans="1:4" ht="36" customHeight="1">
      <c r="A23" s="109" t="s">
        <v>3017</v>
      </c>
      <c r="B23" s="182">
        <f>SUBTOTAL(9,B24:B27)</f>
        <v>25</v>
      </c>
      <c r="C23" s="182">
        <f>SUBTOTAL(9,C24:C27)</f>
        <v>0</v>
      </c>
      <c r="D23" s="397">
        <f t="shared" si="0"/>
        <v>-1</v>
      </c>
    </row>
    <row r="24" spans="1:4" ht="36" customHeight="1">
      <c r="A24" s="122" t="s">
        <v>3018</v>
      </c>
      <c r="B24" s="186">
        <v>25</v>
      </c>
      <c r="C24" s="184"/>
      <c r="D24" s="397">
        <f t="shared" si="0"/>
        <v>-1</v>
      </c>
    </row>
    <row r="25" spans="1:4" ht="36" customHeight="1">
      <c r="A25" s="122" t="s">
        <v>3019</v>
      </c>
      <c r="B25" s="186"/>
      <c r="C25" s="184"/>
      <c r="D25" s="397" t="str">
        <f t="shared" si="0"/>
        <v/>
      </c>
    </row>
    <row r="26" spans="1:4" ht="36" customHeight="1">
      <c r="A26" s="122" t="s">
        <v>3020</v>
      </c>
      <c r="B26" s="186"/>
      <c r="C26" s="184"/>
      <c r="D26" s="397" t="str">
        <f t="shared" si="0"/>
        <v/>
      </c>
    </row>
    <row r="27" spans="1:4" ht="36" customHeight="1">
      <c r="A27" s="122" t="s">
        <v>3021</v>
      </c>
      <c r="B27" s="186"/>
      <c r="C27" s="184"/>
      <c r="D27" s="397" t="str">
        <f t="shared" si="0"/>
        <v/>
      </c>
    </row>
    <row r="28" spans="1:4" ht="36" customHeight="1">
      <c r="A28" s="109" t="s">
        <v>3022</v>
      </c>
      <c r="B28" s="182"/>
      <c r="C28" s="182"/>
      <c r="D28" s="397" t="str">
        <f t="shared" si="0"/>
        <v/>
      </c>
    </row>
    <row r="29" spans="1:4" ht="36" customHeight="1">
      <c r="A29" s="122" t="s">
        <v>3023</v>
      </c>
      <c r="B29" s="186"/>
      <c r="C29" s="184"/>
      <c r="D29" s="397" t="str">
        <f t="shared" si="0"/>
        <v/>
      </c>
    </row>
    <row r="30" spans="1:4" ht="36" customHeight="1">
      <c r="A30" s="122" t="s">
        <v>3024</v>
      </c>
      <c r="B30" s="183"/>
      <c r="C30" s="184"/>
      <c r="D30" s="397" t="str">
        <f t="shared" si="0"/>
        <v/>
      </c>
    </row>
    <row r="31" spans="1:4" ht="36" customHeight="1">
      <c r="A31" s="122" t="s">
        <v>3025</v>
      </c>
      <c r="B31" s="186"/>
      <c r="C31" s="184"/>
      <c r="D31" s="397" t="str">
        <f t="shared" si="0"/>
        <v/>
      </c>
    </row>
    <row r="32" spans="1:4" ht="36" customHeight="1">
      <c r="A32" s="109" t="s">
        <v>3026</v>
      </c>
      <c r="B32" s="182"/>
      <c r="C32" s="182"/>
      <c r="D32" s="397" t="str">
        <f t="shared" si="0"/>
        <v/>
      </c>
    </row>
    <row r="33" spans="1:4" ht="36" customHeight="1">
      <c r="A33" s="122" t="s">
        <v>3027</v>
      </c>
      <c r="B33" s="183"/>
      <c r="C33" s="188"/>
      <c r="D33" s="397" t="str">
        <f t="shared" si="0"/>
        <v/>
      </c>
    </row>
    <row r="34" spans="1:4" ht="36" customHeight="1">
      <c r="A34" s="122" t="s">
        <v>3028</v>
      </c>
      <c r="B34" s="186"/>
      <c r="C34" s="188"/>
      <c r="D34" s="397" t="str">
        <f t="shared" si="0"/>
        <v/>
      </c>
    </row>
    <row r="35" spans="1:4" ht="36" customHeight="1">
      <c r="A35" s="122" t="s">
        <v>3029</v>
      </c>
      <c r="B35" s="186"/>
      <c r="C35" s="187"/>
      <c r="D35" s="397" t="str">
        <f t="shared" si="0"/>
        <v/>
      </c>
    </row>
    <row r="36" spans="1:4" ht="36" customHeight="1">
      <c r="A36" s="109" t="s">
        <v>3030</v>
      </c>
      <c r="B36" s="189"/>
      <c r="C36" s="190"/>
      <c r="D36" s="397" t="str">
        <f t="shared" si="0"/>
        <v/>
      </c>
    </row>
    <row r="37" spans="1:4" ht="36" customHeight="1">
      <c r="A37" s="405" t="s">
        <v>3223</v>
      </c>
      <c r="B37" s="182">
        <f>B4+B23+B28+B32+B36</f>
        <v>800</v>
      </c>
      <c r="C37" s="182">
        <f>C4+C23+C28+C32+C36</f>
        <v>800</v>
      </c>
      <c r="D37" s="397">
        <f t="shared" si="0"/>
        <v>0</v>
      </c>
    </row>
    <row r="38" spans="1:4" ht="36" customHeight="1">
      <c r="A38" s="191" t="s">
        <v>57</v>
      </c>
      <c r="B38" s="183">
        <v>4</v>
      </c>
      <c r="C38" s="188"/>
      <c r="D38" s="397">
        <f t="shared" si="0"/>
        <v>-1</v>
      </c>
    </row>
    <row r="39" spans="1:4" ht="36" customHeight="1">
      <c r="A39" s="157" t="s">
        <v>3031</v>
      </c>
      <c r="B39" s="182"/>
      <c r="C39" s="190"/>
      <c r="D39" s="397" t="str">
        <f t="shared" si="0"/>
        <v/>
      </c>
    </row>
    <row r="40" spans="1:4" ht="36" customHeight="1">
      <c r="A40" s="191" t="s">
        <v>3032</v>
      </c>
      <c r="B40" s="183"/>
      <c r="C40" s="188"/>
      <c r="D40" s="51"/>
    </row>
    <row r="41" spans="1:4" ht="36" customHeight="1">
      <c r="A41" s="154" t="s">
        <v>64</v>
      </c>
      <c r="B41" s="182">
        <f>SUBTOTAL(9,B37:B40)</f>
        <v>804</v>
      </c>
      <c r="C41" s="182">
        <f>SUBTOTAL(9,C37:C40)</f>
        <v>800</v>
      </c>
      <c r="D41" s="397">
        <f t="shared" si="0"/>
        <v>-5.0000000000000001E-3</v>
      </c>
    </row>
    <row r="42" spans="1:4">
      <c r="B42" s="177"/>
    </row>
    <row r="43" spans="1:4">
      <c r="B43" s="177"/>
      <c r="C43" s="177"/>
    </row>
    <row r="44" spans="1:4">
      <c r="B44" s="177"/>
    </row>
    <row r="45" spans="1:4">
      <c r="B45" s="177"/>
      <c r="C45" s="177"/>
    </row>
    <row r="46" spans="1:4">
      <c r="B46" s="177"/>
    </row>
    <row r="47" spans="1:4">
      <c r="B47" s="177"/>
    </row>
    <row r="48" spans="1:4">
      <c r="B48" s="177"/>
      <c r="C48" s="177"/>
    </row>
    <row r="49" spans="2:3">
      <c r="B49" s="177"/>
    </row>
    <row r="50" spans="2:3">
      <c r="B50" s="177"/>
    </row>
    <row r="51" spans="2:3">
      <c r="B51" s="177"/>
    </row>
    <row r="52" spans="2:3">
      <c r="B52" s="177"/>
    </row>
    <row r="53" spans="2:3">
      <c r="B53" s="177"/>
      <c r="C53" s="177"/>
    </row>
    <row r="54" spans="2:3">
      <c r="B54" s="177"/>
    </row>
  </sheetData>
  <autoFilter ref="A3:D41"/>
  <mergeCells count="1">
    <mergeCell ref="A1:D1"/>
  </mergeCells>
  <phoneticPr fontId="81" type="noConversion"/>
  <conditionalFormatting sqref="E3:E39">
    <cfRule type="cellIs" dxfId="18" priority="2" stopIfTrue="1" operator="lessThanOrEqual">
      <formula>-1</formula>
    </cfRule>
  </conditionalFormatting>
  <conditionalFormatting sqref="E5:E7">
    <cfRule type="cellIs" dxfId="17" priority="1" stopIfTrue="1" operator="lessThanOrEqual">
      <formula>-1</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D41"/>
  <sheetViews>
    <sheetView showGridLines="0" showZeros="0" zoomScaleNormal="100" zoomScaleSheetLayoutView="100" workbookViewId="0">
      <selection activeCell="L12" sqref="L12"/>
    </sheetView>
  </sheetViews>
  <sheetFormatPr defaultColWidth="9" defaultRowHeight="15.6"/>
  <cols>
    <col min="1" max="1" width="50.77734375" style="131" customWidth="1"/>
    <col min="2" max="2" width="20.6640625" style="131" customWidth="1"/>
    <col min="3" max="3" width="20.6640625" style="162" customWidth="1"/>
    <col min="4" max="4" width="20.6640625" style="131" customWidth="1"/>
    <col min="5" max="16384" width="9" style="131"/>
  </cols>
  <sheetData>
    <row r="1" spans="1:4" ht="45" customHeight="1">
      <c r="A1" s="497" t="s">
        <v>3224</v>
      </c>
      <c r="B1" s="498"/>
      <c r="C1" s="498"/>
      <c r="D1" s="498"/>
    </row>
    <row r="2" spans="1:4" ht="20.100000000000001" customHeight="1">
      <c r="A2" s="163"/>
      <c r="B2" s="163"/>
      <c r="C2" s="163"/>
      <c r="D2" s="164" t="s">
        <v>0</v>
      </c>
    </row>
    <row r="3" spans="1:4" ht="45" customHeight="1">
      <c r="A3" s="165" t="s">
        <v>2</v>
      </c>
      <c r="B3" s="48" t="s">
        <v>3</v>
      </c>
      <c r="C3" s="48" t="s">
        <v>4</v>
      </c>
      <c r="D3" s="48" t="s">
        <v>5</v>
      </c>
    </row>
    <row r="4" spans="1:4" ht="35.1" customHeight="1">
      <c r="A4" s="109" t="s">
        <v>3033</v>
      </c>
      <c r="B4" s="166">
        <f>SUBTOTAL(9,B5:B10)</f>
        <v>4</v>
      </c>
      <c r="C4" s="166">
        <f>SUBTOTAL(9,C5:C10)</f>
        <v>0</v>
      </c>
      <c r="D4" s="397">
        <f t="shared" ref="D4:D13" si="0">IF(B4&lt;&gt;0,C4/B4-1,"")</f>
        <v>-1</v>
      </c>
    </row>
    <row r="5" spans="1:4" ht="35.1" customHeight="1">
      <c r="A5" s="111" t="s">
        <v>3034</v>
      </c>
      <c r="B5" s="167"/>
      <c r="C5" s="167"/>
      <c r="D5" s="397" t="str">
        <f t="shared" si="0"/>
        <v/>
      </c>
    </row>
    <row r="6" spans="1:4" ht="35.1" customHeight="1">
      <c r="A6" s="111" t="s">
        <v>3035</v>
      </c>
      <c r="B6" s="167"/>
      <c r="C6" s="167"/>
      <c r="D6" s="397" t="str">
        <f t="shared" si="0"/>
        <v/>
      </c>
    </row>
    <row r="7" spans="1:4" ht="35.1" customHeight="1">
      <c r="A7" s="111" t="s">
        <v>3036</v>
      </c>
      <c r="B7" s="167">
        <v>4</v>
      </c>
      <c r="C7" s="167"/>
      <c r="D7" s="397">
        <f t="shared" si="0"/>
        <v>-1</v>
      </c>
    </row>
    <row r="8" spans="1:4" ht="35.1" customHeight="1">
      <c r="A8" s="111" t="s">
        <v>3037</v>
      </c>
      <c r="B8" s="167"/>
      <c r="C8" s="167"/>
      <c r="D8" s="397" t="str">
        <f t="shared" si="0"/>
        <v/>
      </c>
    </row>
    <row r="9" spans="1:4" ht="35.1" customHeight="1">
      <c r="A9" s="111" t="s">
        <v>3038</v>
      </c>
      <c r="B9" s="167"/>
      <c r="C9" s="167"/>
      <c r="D9" s="140" t="str">
        <f>IF(B9&gt;0,C9/B9-1,IF(B9&lt;0,-(C9/B9-1),""))</f>
        <v/>
      </c>
    </row>
    <row r="10" spans="1:4" ht="35.1" customHeight="1">
      <c r="A10" s="111" t="s">
        <v>3039</v>
      </c>
      <c r="B10" s="167"/>
      <c r="C10" s="167"/>
      <c r="D10" s="397" t="str">
        <f t="shared" si="0"/>
        <v/>
      </c>
    </row>
    <row r="11" spans="1:4" ht="35.1" customHeight="1">
      <c r="A11" s="109" t="s">
        <v>3040</v>
      </c>
      <c r="B11" s="168">
        <f>SUBTOTAL(9,B12:B16)</f>
        <v>0</v>
      </c>
      <c r="C11" s="168">
        <f>SUBTOTAL(9,C12:C16)</f>
        <v>0</v>
      </c>
      <c r="D11" s="397" t="str">
        <f t="shared" si="0"/>
        <v/>
      </c>
    </row>
    <row r="12" spans="1:4" ht="35.1" customHeight="1">
      <c r="A12" s="111" t="s">
        <v>3041</v>
      </c>
      <c r="B12" s="167"/>
      <c r="C12" s="167"/>
      <c r="D12" s="397" t="str">
        <f t="shared" si="0"/>
        <v/>
      </c>
    </row>
    <row r="13" spans="1:4" ht="35.1" customHeight="1">
      <c r="A13" s="111" t="s">
        <v>3042</v>
      </c>
      <c r="B13" s="167"/>
      <c r="C13" s="167"/>
      <c r="D13" s="397" t="str">
        <f t="shared" si="0"/>
        <v/>
      </c>
    </row>
    <row r="14" spans="1:4" ht="35.1" customHeight="1">
      <c r="A14" s="111" t="s">
        <v>3043</v>
      </c>
      <c r="B14" s="167"/>
      <c r="C14" s="167"/>
      <c r="D14" s="140" t="str">
        <f>IF(B14&gt;0,C14/B14-1,IF(B14&lt;0,-(C14/B14-1),""))</f>
        <v/>
      </c>
    </row>
    <row r="15" spans="1:4" ht="35.1" customHeight="1">
      <c r="A15" s="111" t="s">
        <v>3044</v>
      </c>
      <c r="B15" s="167"/>
      <c r="C15" s="167"/>
      <c r="D15" s="140" t="str">
        <f>IF(B15&gt;0,C15/B15-1,IF(B15&lt;0,-(C15/B15-1),""))</f>
        <v/>
      </c>
    </row>
    <row r="16" spans="1:4" ht="35.1" customHeight="1">
      <c r="A16" s="111" t="s">
        <v>3045</v>
      </c>
      <c r="B16" s="167"/>
      <c r="C16" s="167"/>
      <c r="D16" s="397" t="str">
        <f t="shared" ref="D16:D24" si="1">IF(B16&lt;&gt;0,C16/B16-1,"")</f>
        <v/>
      </c>
    </row>
    <row r="17" spans="1:4" s="161" customFormat="1" ht="35.1" customHeight="1">
      <c r="A17" s="109" t="s">
        <v>3046</v>
      </c>
      <c r="B17" s="168">
        <f>SUBTOTAL(9,B18)</f>
        <v>0</v>
      </c>
      <c r="C17" s="168">
        <f>SUBTOTAL(9,C18)</f>
        <v>0</v>
      </c>
      <c r="D17" s="397" t="str">
        <f t="shared" si="1"/>
        <v/>
      </c>
    </row>
    <row r="18" spans="1:4" ht="35.1" customHeight="1">
      <c r="A18" s="111" t="s">
        <v>3047</v>
      </c>
      <c r="B18" s="167"/>
      <c r="C18" s="167"/>
      <c r="D18" s="397" t="str">
        <f t="shared" si="1"/>
        <v/>
      </c>
    </row>
    <row r="19" spans="1:4" ht="35.1" customHeight="1">
      <c r="A19" s="109" t="s">
        <v>3048</v>
      </c>
      <c r="B19" s="168">
        <f>SUBTOTAL(9,B20)</f>
        <v>0</v>
      </c>
      <c r="C19" s="168">
        <f>SUBTOTAL(9,C20)</f>
        <v>0</v>
      </c>
      <c r="D19" s="397" t="str">
        <f t="shared" si="1"/>
        <v/>
      </c>
    </row>
    <row r="20" spans="1:4" ht="35.1" customHeight="1">
      <c r="A20" s="169" t="s">
        <v>3049</v>
      </c>
      <c r="B20" s="167"/>
      <c r="C20" s="167"/>
      <c r="D20" s="397" t="str">
        <f t="shared" si="1"/>
        <v/>
      </c>
    </row>
    <row r="21" spans="1:4" ht="35.1" customHeight="1">
      <c r="A21" s="109" t="s">
        <v>3050</v>
      </c>
      <c r="B21" s="168">
        <f>SUBTOTAL(9,B22)</f>
        <v>0</v>
      </c>
      <c r="C21" s="168">
        <f>SUBTOTAL(9,C22)</f>
        <v>0</v>
      </c>
      <c r="D21" s="397" t="str">
        <f t="shared" si="1"/>
        <v/>
      </c>
    </row>
    <row r="22" spans="1:4" ht="35.1" customHeight="1">
      <c r="A22" s="111" t="s">
        <v>3051</v>
      </c>
      <c r="B22" s="167"/>
      <c r="C22" s="167"/>
      <c r="D22" s="397" t="str">
        <f t="shared" si="1"/>
        <v/>
      </c>
    </row>
    <row r="23" spans="1:4" ht="35.1" customHeight="1">
      <c r="A23" s="405" t="s">
        <v>3225</v>
      </c>
      <c r="B23" s="168">
        <f>B4+B11+B17+B19+B21</f>
        <v>4</v>
      </c>
      <c r="C23" s="168">
        <f>C4+C11+C17+C19+C21</f>
        <v>0</v>
      </c>
      <c r="D23" s="397">
        <f t="shared" si="1"/>
        <v>-1</v>
      </c>
    </row>
    <row r="24" spans="1:4" ht="35.1" customHeight="1">
      <c r="A24" s="170" t="s">
        <v>115</v>
      </c>
      <c r="B24" s="168"/>
      <c r="C24" s="168"/>
      <c r="D24" s="397" t="str">
        <f t="shared" si="1"/>
        <v/>
      </c>
    </row>
    <row r="25" spans="1:4" ht="35.1" customHeight="1">
      <c r="A25" s="171" t="s">
        <v>3052</v>
      </c>
      <c r="B25" s="167"/>
      <c r="C25" s="167"/>
      <c r="D25" s="153"/>
    </row>
    <row r="26" spans="1:4" ht="35.1" customHeight="1">
      <c r="A26" s="172" t="s">
        <v>3053</v>
      </c>
      <c r="B26" s="173">
        <v>800</v>
      </c>
      <c r="C26" s="173">
        <v>800</v>
      </c>
      <c r="D26" s="397">
        <f t="shared" ref="D26:D28" si="2">IF(B26&lt;&gt;0,C26/B26-1,"")</f>
        <v>0</v>
      </c>
    </row>
    <row r="27" spans="1:4" ht="35.1" customHeight="1">
      <c r="A27" s="174" t="s">
        <v>3054</v>
      </c>
      <c r="B27" s="175"/>
      <c r="C27" s="175"/>
      <c r="D27" s="397" t="str">
        <f t="shared" si="2"/>
        <v/>
      </c>
    </row>
    <row r="28" spans="1:4" ht="35.1" customHeight="1">
      <c r="A28" s="123" t="s">
        <v>122</v>
      </c>
      <c r="B28" s="176">
        <f>B23+B24+B26+B27</f>
        <v>804</v>
      </c>
      <c r="C28" s="176">
        <f>C23+C24+C26+C27</f>
        <v>800</v>
      </c>
      <c r="D28" s="397">
        <f t="shared" si="2"/>
        <v>-5.0000000000000001E-3</v>
      </c>
    </row>
    <row r="29" spans="1:4">
      <c r="B29" s="159"/>
    </row>
    <row r="30" spans="1:4">
      <c r="B30" s="159"/>
      <c r="C30" s="177"/>
    </row>
    <row r="31" spans="1:4">
      <c r="B31" s="159"/>
    </row>
    <row r="32" spans="1:4">
      <c r="B32" s="159"/>
      <c r="C32" s="177"/>
    </row>
    <row r="33" spans="2:3">
      <c r="B33" s="159"/>
    </row>
    <row r="34" spans="2:3">
      <c r="B34" s="159"/>
    </row>
    <row r="35" spans="2:3">
      <c r="B35" s="159"/>
      <c r="C35" s="177"/>
    </row>
    <row r="36" spans="2:3">
      <c r="B36" s="159"/>
    </row>
    <row r="37" spans="2:3">
      <c r="B37" s="159"/>
    </row>
    <row r="38" spans="2:3">
      <c r="B38" s="159"/>
    </row>
    <row r="39" spans="2:3">
      <c r="B39" s="159"/>
    </row>
    <row r="40" spans="2:3">
      <c r="B40" s="159"/>
      <c r="C40" s="177"/>
    </row>
    <row r="41" spans="2:3">
      <c r="B41" s="159"/>
    </row>
  </sheetData>
  <autoFilter ref="A3:D28"/>
  <mergeCells count="1">
    <mergeCell ref="A1:D1"/>
  </mergeCells>
  <phoneticPr fontId="81" type="noConversion"/>
  <conditionalFormatting sqref="D9 D14:D15 D25">
    <cfRule type="cellIs" dxfId="16" priority="2" stopIfTrue="1" operator="lessThanOrEqual">
      <formula>-1</formula>
    </cfRule>
  </conditionalFormatting>
  <printOptions horizontalCentered="1"/>
  <pageMargins left="0.47152777777777799" right="0.39305555555555599" top="0.74791666666666701" bottom="0.74791666666666701" header="0.31388888888888899" footer="0.31388888888888899"/>
  <pageSetup paperSize="9" scale="74" orientation="portrait" r:id="rId1"/>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48"/>
  <sheetViews>
    <sheetView showGridLines="0" showZeros="0" zoomScaleNormal="100" zoomScaleSheetLayoutView="100" workbookViewId="0">
      <selection activeCell="C10" sqref="C10"/>
    </sheetView>
  </sheetViews>
  <sheetFormatPr defaultColWidth="9" defaultRowHeight="20.399999999999999"/>
  <cols>
    <col min="1" max="1" width="52.6640625" style="131" customWidth="1"/>
    <col min="2" max="2" width="20.6640625" style="131" customWidth="1"/>
    <col min="3" max="3" width="20.6640625" style="132" customWidth="1"/>
    <col min="4" max="4" width="20.6640625" style="131" customWidth="1"/>
    <col min="5" max="16384" width="9" style="131"/>
  </cols>
  <sheetData>
    <row r="1" spans="1:4" ht="45" customHeight="1">
      <c r="A1" s="499" t="s">
        <v>3226</v>
      </c>
      <c r="B1" s="500"/>
      <c r="C1" s="501"/>
      <c r="D1" s="500"/>
    </row>
    <row r="2" spans="1:4" ht="20.100000000000001" customHeight="1">
      <c r="A2" s="116"/>
      <c r="B2" s="116"/>
      <c r="C2" s="133"/>
      <c r="D2" s="134" t="s">
        <v>0</v>
      </c>
    </row>
    <row r="3" spans="1:4" ht="45" customHeight="1">
      <c r="A3" s="135" t="s">
        <v>2997</v>
      </c>
      <c r="B3" s="48" t="s">
        <v>3</v>
      </c>
      <c r="C3" s="136" t="s">
        <v>4</v>
      </c>
      <c r="D3" s="48" t="s">
        <v>5</v>
      </c>
    </row>
    <row r="4" spans="1:4" ht="36" customHeight="1">
      <c r="A4" s="109" t="s">
        <v>3055</v>
      </c>
      <c r="B4" s="182">
        <f>SUBTOTAL(9,B5:B20)</f>
        <v>775</v>
      </c>
      <c r="C4" s="182">
        <f>SUBTOTAL(9,C5:C20)</f>
        <v>800</v>
      </c>
      <c r="D4" s="397">
        <f t="shared" ref="D4:D22" si="0">IF(B4&lt;&gt;0,C4/B4-1,"")</f>
        <v>3.2000000000000001E-2</v>
      </c>
    </row>
    <row r="5" spans="1:4" ht="36" customHeight="1">
      <c r="A5" s="137" t="s">
        <v>2999</v>
      </c>
      <c r="B5" s="59"/>
      <c r="C5" s="138"/>
      <c r="D5" s="397" t="str">
        <f t="shared" si="0"/>
        <v/>
      </c>
    </row>
    <row r="6" spans="1:4" ht="36" customHeight="1">
      <c r="A6" s="122" t="s">
        <v>3000</v>
      </c>
      <c r="B6" s="121"/>
      <c r="C6" s="138"/>
      <c r="D6" s="140" t="str">
        <f>IF(B6&gt;0,C6/B6-1,IF(B6&lt;0,-(C6/B6-1),""))</f>
        <v/>
      </c>
    </row>
    <row r="7" spans="1:4" ht="36" customHeight="1">
      <c r="A7" s="122" t="s">
        <v>3001</v>
      </c>
      <c r="B7" s="141"/>
      <c r="C7" s="138"/>
      <c r="D7" s="397" t="str">
        <f t="shared" si="0"/>
        <v/>
      </c>
    </row>
    <row r="8" spans="1:4" ht="36" customHeight="1">
      <c r="A8" s="122" t="s">
        <v>3002</v>
      </c>
      <c r="B8" s="143"/>
      <c r="C8" s="138">
        <v>0</v>
      </c>
      <c r="D8" s="140" t="str">
        <f>IF(B8&gt;0,C8/B8-1,IF(B8&lt;0,-(C8/B8-1),""))</f>
        <v/>
      </c>
    </row>
    <row r="9" spans="1:4" ht="36" customHeight="1">
      <c r="A9" s="122" t="s">
        <v>3003</v>
      </c>
      <c r="B9" s="141"/>
      <c r="C9" s="138"/>
      <c r="D9" s="397" t="str">
        <f t="shared" si="0"/>
        <v/>
      </c>
    </row>
    <row r="10" spans="1:4" ht="36" customHeight="1">
      <c r="A10" s="122" t="s">
        <v>3006</v>
      </c>
      <c r="B10" s="143"/>
      <c r="C10" s="138"/>
      <c r="D10" s="397" t="str">
        <f t="shared" si="0"/>
        <v/>
      </c>
    </row>
    <row r="11" spans="1:4" ht="36" customHeight="1">
      <c r="A11" s="122" t="s">
        <v>3007</v>
      </c>
      <c r="B11" s="143"/>
      <c r="C11" s="144"/>
      <c r="D11" s="397" t="str">
        <f t="shared" si="0"/>
        <v/>
      </c>
    </row>
    <row r="12" spans="1:4" ht="36" customHeight="1">
      <c r="A12" s="122" t="s">
        <v>3008</v>
      </c>
      <c r="B12" s="141"/>
      <c r="C12" s="145"/>
      <c r="D12" s="397" t="str">
        <f t="shared" si="0"/>
        <v/>
      </c>
    </row>
    <row r="13" spans="1:4" ht="36" customHeight="1">
      <c r="A13" s="122" t="s">
        <v>3009</v>
      </c>
      <c r="B13" s="141"/>
      <c r="C13" s="138"/>
      <c r="D13" s="397" t="str">
        <f t="shared" si="0"/>
        <v/>
      </c>
    </row>
    <row r="14" spans="1:4" ht="36" customHeight="1">
      <c r="A14" s="137" t="s">
        <v>3005</v>
      </c>
      <c r="B14" s="141"/>
      <c r="C14" s="138"/>
      <c r="D14" s="397" t="str">
        <f t="shared" si="0"/>
        <v/>
      </c>
    </row>
    <row r="15" spans="1:4" ht="36" customHeight="1">
      <c r="A15" s="137" t="s">
        <v>3056</v>
      </c>
      <c r="B15" s="141"/>
      <c r="C15" s="144"/>
      <c r="D15" s="397" t="str">
        <f t="shared" si="0"/>
        <v/>
      </c>
    </row>
    <row r="16" spans="1:4" ht="36" customHeight="1">
      <c r="A16" s="122" t="s">
        <v>3011</v>
      </c>
      <c r="B16" s="141"/>
      <c r="C16" s="138"/>
      <c r="D16" s="397" t="str">
        <f t="shared" si="0"/>
        <v/>
      </c>
    </row>
    <row r="17" spans="1:4" ht="36" customHeight="1">
      <c r="A17" s="122" t="s">
        <v>3012</v>
      </c>
      <c r="B17" s="141"/>
      <c r="C17" s="138"/>
      <c r="D17" s="397" t="str">
        <f t="shared" si="0"/>
        <v/>
      </c>
    </row>
    <row r="18" spans="1:4" ht="36" customHeight="1">
      <c r="A18" s="122" t="s">
        <v>3013</v>
      </c>
      <c r="B18" s="141"/>
      <c r="C18" s="138"/>
      <c r="D18" s="397" t="str">
        <f t="shared" si="0"/>
        <v/>
      </c>
    </row>
    <row r="19" spans="1:4" ht="36" customHeight="1">
      <c r="A19" s="122" t="s">
        <v>3015</v>
      </c>
      <c r="B19" s="143"/>
      <c r="C19" s="138"/>
      <c r="D19" s="140" t="str">
        <f>IF(B19&gt;0,C19/B19-1,IF(B19&lt;0,-(C19/B19-1),""))</f>
        <v/>
      </c>
    </row>
    <row r="20" spans="1:4" ht="36" customHeight="1">
      <c r="A20" s="122" t="s">
        <v>3016</v>
      </c>
      <c r="B20" s="141">
        <v>775</v>
      </c>
      <c r="C20" s="138">
        <v>800</v>
      </c>
      <c r="D20" s="397">
        <f t="shared" si="0"/>
        <v>3.2000000000000001E-2</v>
      </c>
    </row>
    <row r="21" spans="1:4" ht="36" customHeight="1">
      <c r="A21" s="109" t="s">
        <v>3057</v>
      </c>
      <c r="B21" s="146">
        <f>SUBTOTAL(9,B22)</f>
        <v>25</v>
      </c>
      <c r="C21" s="146">
        <f>SUBTOTAL(9,C22)</f>
        <v>0</v>
      </c>
      <c r="D21" s="397">
        <f t="shared" si="0"/>
        <v>-1</v>
      </c>
    </row>
    <row r="22" spans="1:4" ht="36" customHeight="1">
      <c r="A22" s="122" t="s">
        <v>3018</v>
      </c>
      <c r="B22" s="147">
        <v>25</v>
      </c>
      <c r="C22" s="148"/>
      <c r="D22" s="397">
        <f t="shared" si="0"/>
        <v>-1</v>
      </c>
    </row>
    <row r="23" spans="1:4" ht="36" customHeight="1">
      <c r="A23" s="122" t="s">
        <v>3019</v>
      </c>
      <c r="B23" s="147">
        <v>0</v>
      </c>
      <c r="C23" s="148"/>
      <c r="D23" s="142" t="str">
        <f>IF(B23&gt;0,C23/B23-1,IF(B23&lt;0,-(C23/B23-1),""))</f>
        <v/>
      </c>
    </row>
    <row r="24" spans="1:4" ht="36" customHeight="1">
      <c r="A24" s="109" t="s">
        <v>3058</v>
      </c>
      <c r="B24" s="120"/>
      <c r="C24" s="149">
        <f>SUM(C25:C27)</f>
        <v>0</v>
      </c>
      <c r="D24" s="140" t="str">
        <f>IF(B24&gt;0,C24/B24-1,IF(B24&lt;0,-(C24/B24-1),""))</f>
        <v/>
      </c>
    </row>
    <row r="25" spans="1:4" ht="36" customHeight="1">
      <c r="A25" s="122" t="s">
        <v>3059</v>
      </c>
      <c r="B25" s="121"/>
      <c r="C25" s="150"/>
      <c r="D25" s="140" t="str">
        <f>IF(B25&gt;0,C25/B25-1,IF(B25&lt;0,-(C25/B25-1),""))</f>
        <v/>
      </c>
    </row>
    <row r="26" spans="1:4" ht="36" customHeight="1">
      <c r="A26" s="122" t="s">
        <v>3060</v>
      </c>
      <c r="B26" s="121"/>
      <c r="C26" s="150"/>
      <c r="D26" s="140" t="str">
        <f>IF(B26&gt;0,C26/B26-1,IF(B26&lt;0,-(C26/B26-1),""))</f>
        <v/>
      </c>
    </row>
    <row r="27" spans="1:4" ht="36" customHeight="1">
      <c r="A27" s="122" t="s">
        <v>3061</v>
      </c>
      <c r="B27" s="74"/>
      <c r="C27" s="148">
        <f>SUM(C28:C29)</f>
        <v>0</v>
      </c>
      <c r="D27" s="140" t="str">
        <f>IF(B27&gt;0,C27/B27-1,IF(B27&lt;0,-(C27/B27-1),""))</f>
        <v/>
      </c>
    </row>
    <row r="28" spans="1:4" ht="36" customHeight="1">
      <c r="A28" s="109" t="s">
        <v>3062</v>
      </c>
      <c r="B28" s="120">
        <f>SUBTOTAL(9,B29)</f>
        <v>0</v>
      </c>
      <c r="C28" s="120">
        <f>SUBTOTAL(9,C29)</f>
        <v>0</v>
      </c>
      <c r="D28" s="397" t="str">
        <f t="shared" ref="D28:D33" si="1">IF(B28&lt;&gt;0,C28/B28-1,"")</f>
        <v/>
      </c>
    </row>
    <row r="29" spans="1:4" ht="36" customHeight="1">
      <c r="A29" s="122" t="s">
        <v>3028</v>
      </c>
      <c r="B29" s="74"/>
      <c r="C29" s="151"/>
      <c r="D29" s="397" t="str">
        <f t="shared" si="1"/>
        <v/>
      </c>
    </row>
    <row r="30" spans="1:4" ht="36" customHeight="1">
      <c r="A30" s="109" t="s">
        <v>3063</v>
      </c>
      <c r="B30" s="128"/>
      <c r="C30" s="152"/>
      <c r="D30" s="397" t="str">
        <f t="shared" si="1"/>
        <v/>
      </c>
    </row>
    <row r="31" spans="1:4" ht="36" customHeight="1">
      <c r="A31" s="405" t="s">
        <v>3227</v>
      </c>
      <c r="B31" s="59">
        <f>B4+B21+B28+B30</f>
        <v>800</v>
      </c>
      <c r="C31" s="59">
        <f>C4+C21+C28+C30</f>
        <v>800</v>
      </c>
      <c r="D31" s="397">
        <f t="shared" si="1"/>
        <v>0</v>
      </c>
    </row>
    <row r="32" spans="1:4" ht="36" customHeight="1">
      <c r="A32" s="156" t="s">
        <v>57</v>
      </c>
      <c r="B32" s="120">
        <v>4</v>
      </c>
      <c r="C32" s="149"/>
      <c r="D32" s="397">
        <f t="shared" si="1"/>
        <v>-1</v>
      </c>
    </row>
    <row r="33" spans="1:4" ht="36" customHeight="1">
      <c r="A33" s="157" t="s">
        <v>3031</v>
      </c>
      <c r="B33" s="158"/>
      <c r="C33" s="149"/>
      <c r="D33" s="397" t="str">
        <f t="shared" si="1"/>
        <v/>
      </c>
    </row>
    <row r="34" spans="1:4" ht="17.399999999999999" customHeight="1">
      <c r="A34" s="156" t="s">
        <v>3032</v>
      </c>
      <c r="B34" s="59"/>
      <c r="C34" s="155"/>
      <c r="D34" s="139"/>
    </row>
    <row r="35" spans="1:4" ht="36" customHeight="1">
      <c r="A35" s="123" t="s">
        <v>64</v>
      </c>
      <c r="B35" s="59">
        <f>B31+B32+B33</f>
        <v>804</v>
      </c>
      <c r="C35" s="59">
        <f>C31+C32+C33</f>
        <v>800</v>
      </c>
      <c r="D35" s="397">
        <f t="shared" ref="D35" si="2">IF(B35&lt;&gt;0,C35/B35-1,"")</f>
        <v>-5.0000000000000001E-3</v>
      </c>
    </row>
    <row r="36" spans="1:4">
      <c r="B36" s="159"/>
    </row>
    <row r="37" spans="1:4">
      <c r="B37" s="160"/>
    </row>
    <row r="38" spans="1:4">
      <c r="B38" s="159"/>
    </row>
    <row r="39" spans="1:4">
      <c r="B39" s="160"/>
    </row>
    <row r="40" spans="1:4">
      <c r="B40" s="159"/>
    </row>
    <row r="41" spans="1:4">
      <c r="B41" s="159"/>
    </row>
    <row r="42" spans="1:4">
      <c r="B42" s="160"/>
    </row>
    <row r="43" spans="1:4">
      <c r="B43" s="159"/>
    </row>
    <row r="44" spans="1:4">
      <c r="B44" s="159"/>
    </row>
    <row r="45" spans="1:4">
      <c r="B45" s="159"/>
    </row>
    <row r="46" spans="1:4">
      <c r="B46" s="159"/>
    </row>
    <row r="47" spans="1:4">
      <c r="B47" s="160"/>
    </row>
    <row r="48" spans="1:4">
      <c r="B48" s="159"/>
    </row>
  </sheetData>
  <autoFilter ref="A3:D35"/>
  <mergeCells count="1">
    <mergeCell ref="A1:D1"/>
  </mergeCells>
  <phoneticPr fontId="81" type="noConversion"/>
  <conditionalFormatting sqref="D34 D23">
    <cfRule type="cellIs" dxfId="15" priority="1" stopIfTrue="1" operator="lessThanOrEqual">
      <formula>-1</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35"/>
  <sheetViews>
    <sheetView showGridLines="0" showZeros="0" topLeftCell="A10" zoomScaleNormal="100" zoomScaleSheetLayoutView="100" workbookViewId="0">
      <selection activeCell="A14" sqref="A14"/>
    </sheetView>
  </sheetViews>
  <sheetFormatPr defaultColWidth="9" defaultRowHeight="14.4"/>
  <cols>
    <col min="1" max="1" width="50.77734375" customWidth="1"/>
    <col min="2" max="4" width="20.6640625" customWidth="1"/>
  </cols>
  <sheetData>
    <row r="1" spans="1:4" ht="45" customHeight="1">
      <c r="A1" s="499" t="s">
        <v>3228</v>
      </c>
      <c r="B1" s="500"/>
      <c r="C1" s="500"/>
      <c r="D1" s="500"/>
    </row>
    <row r="2" spans="1:4" ht="20.100000000000001" customHeight="1">
      <c r="A2" s="116"/>
      <c r="B2" s="116"/>
      <c r="C2" s="117"/>
      <c r="D2" s="118" t="s">
        <v>0</v>
      </c>
    </row>
    <row r="3" spans="1:4" ht="38.4" customHeight="1">
      <c r="A3" s="119" t="s">
        <v>3064</v>
      </c>
      <c r="B3" s="48" t="s">
        <v>3</v>
      </c>
      <c r="C3" s="48" t="s">
        <v>4</v>
      </c>
      <c r="D3" s="48" t="s">
        <v>5</v>
      </c>
    </row>
    <row r="4" spans="1:4" ht="38.4" customHeight="1">
      <c r="A4" s="109" t="s">
        <v>3033</v>
      </c>
      <c r="B4" s="120">
        <f>SUBTOTAL(9,B5:B7)</f>
        <v>4</v>
      </c>
      <c r="C4" s="120">
        <f>SUBTOTAL(9,C5:C7)</f>
        <v>0</v>
      </c>
      <c r="D4" s="397">
        <f t="shared" ref="D4:D22" si="0">IF(B4&lt;&gt;0,C4/B4-1,"")</f>
        <v>-1</v>
      </c>
    </row>
    <row r="5" spans="1:4" ht="38.4" customHeight="1">
      <c r="A5" s="111" t="s">
        <v>3065</v>
      </c>
      <c r="B5" s="121"/>
      <c r="C5" s="121"/>
      <c r="D5" s="397" t="str">
        <f t="shared" si="0"/>
        <v/>
      </c>
    </row>
    <row r="6" spans="1:4" ht="38.4" customHeight="1">
      <c r="A6" s="441" t="s">
        <v>3261</v>
      </c>
      <c r="B6" s="442">
        <v>4</v>
      </c>
      <c r="C6" s="442"/>
      <c r="D6" s="397">
        <f t="shared" si="0"/>
        <v>-1</v>
      </c>
    </row>
    <row r="7" spans="1:4" ht="38.4" customHeight="1">
      <c r="A7" s="111" t="s">
        <v>3039</v>
      </c>
      <c r="B7" s="121"/>
      <c r="C7" s="121"/>
      <c r="D7" s="397" t="str">
        <f t="shared" si="0"/>
        <v/>
      </c>
    </row>
    <row r="8" spans="1:4" ht="38.4" customHeight="1">
      <c r="A8" s="109" t="s">
        <v>3040</v>
      </c>
      <c r="B8" s="120"/>
      <c r="C8" s="120"/>
      <c r="D8" s="397" t="str">
        <f t="shared" si="0"/>
        <v/>
      </c>
    </row>
    <row r="9" spans="1:4" ht="38.4" customHeight="1">
      <c r="A9" s="111" t="s">
        <v>3041</v>
      </c>
      <c r="B9" s="121"/>
      <c r="C9" s="121"/>
      <c r="D9" s="397" t="str">
        <f t="shared" si="0"/>
        <v/>
      </c>
    </row>
    <row r="10" spans="1:4" ht="38.4" customHeight="1">
      <c r="A10" s="111" t="s">
        <v>3045</v>
      </c>
      <c r="B10" s="121"/>
      <c r="C10" s="121"/>
      <c r="D10" s="397" t="str">
        <f t="shared" si="0"/>
        <v/>
      </c>
    </row>
    <row r="11" spans="1:4" ht="38.4" customHeight="1">
      <c r="A11" s="109" t="s">
        <v>3046</v>
      </c>
      <c r="B11" s="120">
        <f>B12</f>
        <v>0</v>
      </c>
      <c r="C11" s="120">
        <f>C12</f>
        <v>0</v>
      </c>
      <c r="D11" s="397" t="str">
        <f t="shared" si="0"/>
        <v/>
      </c>
    </row>
    <row r="12" spans="1:4" ht="38.4" customHeight="1">
      <c r="A12" s="111" t="s">
        <v>3047</v>
      </c>
      <c r="B12" s="121"/>
      <c r="C12" s="121"/>
      <c r="D12" s="397" t="str">
        <f t="shared" si="0"/>
        <v/>
      </c>
    </row>
    <row r="13" spans="1:4" ht="38.4" customHeight="1">
      <c r="A13" s="109" t="s">
        <v>3048</v>
      </c>
      <c r="B13" s="120"/>
      <c r="C13" s="120"/>
      <c r="D13" s="397" t="str">
        <f t="shared" si="0"/>
        <v/>
      </c>
    </row>
    <row r="14" spans="1:4" ht="38.4" customHeight="1">
      <c r="A14" s="122" t="s">
        <v>3066</v>
      </c>
      <c r="B14" s="121"/>
      <c r="C14" s="121"/>
      <c r="D14" s="397" t="str">
        <f t="shared" si="0"/>
        <v/>
      </c>
    </row>
    <row r="15" spans="1:4" ht="38.4" customHeight="1">
      <c r="A15" s="109" t="s">
        <v>3050</v>
      </c>
      <c r="B15" s="120"/>
      <c r="C15" s="120"/>
      <c r="D15" s="397" t="str">
        <f t="shared" si="0"/>
        <v/>
      </c>
    </row>
    <row r="16" spans="1:4" ht="38.4" customHeight="1">
      <c r="A16" s="111" t="s">
        <v>3051</v>
      </c>
      <c r="B16" s="121"/>
      <c r="C16" s="121"/>
      <c r="D16" s="397" t="str">
        <f t="shared" si="0"/>
        <v/>
      </c>
    </row>
    <row r="17" spans="1:4" ht="38.4" customHeight="1">
      <c r="A17" s="406" t="s">
        <v>3229</v>
      </c>
      <c r="B17" s="120">
        <f>B4+B8+B11+B13+B15</f>
        <v>4</v>
      </c>
      <c r="C17" s="120">
        <f>C4+C8+C11+C13+C15</f>
        <v>0</v>
      </c>
      <c r="D17" s="397">
        <f t="shared" si="0"/>
        <v>-1</v>
      </c>
    </row>
    <row r="18" spans="1:4" ht="38.4" customHeight="1">
      <c r="A18" s="124" t="s">
        <v>115</v>
      </c>
      <c r="B18" s="120">
        <f>SUBTOTAL(9,B19:B20)</f>
        <v>800</v>
      </c>
      <c r="C18" s="120">
        <f>SUBTOTAL(9,C19:C20)</f>
        <v>800</v>
      </c>
      <c r="D18" s="397">
        <f t="shared" si="0"/>
        <v>0</v>
      </c>
    </row>
    <row r="19" spans="1:4" ht="38.4" customHeight="1">
      <c r="A19" s="125" t="s">
        <v>3052</v>
      </c>
      <c r="B19" s="126"/>
      <c r="C19" s="121"/>
      <c r="D19" s="397" t="str">
        <f t="shared" si="0"/>
        <v/>
      </c>
    </row>
    <row r="20" spans="1:4" ht="38.4" customHeight="1">
      <c r="A20" s="125" t="s">
        <v>3053</v>
      </c>
      <c r="B20" s="126">
        <v>800</v>
      </c>
      <c r="C20" s="126">
        <v>800</v>
      </c>
      <c r="D20" s="397">
        <f t="shared" si="0"/>
        <v>0</v>
      </c>
    </row>
    <row r="21" spans="1:4" ht="38.4" customHeight="1">
      <c r="A21" s="127" t="s">
        <v>3054</v>
      </c>
      <c r="B21" s="128"/>
      <c r="C21" s="120"/>
      <c r="D21" s="397" t="str">
        <f t="shared" si="0"/>
        <v/>
      </c>
    </row>
    <row r="22" spans="1:4" ht="38.4" customHeight="1">
      <c r="A22" s="123" t="s">
        <v>122</v>
      </c>
      <c r="B22" s="120">
        <f>B17+B18+B21</f>
        <v>804</v>
      </c>
      <c r="C22" s="120">
        <f>C17+C18+C21</f>
        <v>800</v>
      </c>
      <c r="D22" s="397">
        <f t="shared" si="0"/>
        <v>-5.0000000000000001E-3</v>
      </c>
    </row>
    <row r="23" spans="1:4">
      <c r="B23" s="129"/>
    </row>
    <row r="24" spans="1:4">
      <c r="B24" s="130"/>
      <c r="C24" s="130"/>
    </row>
    <row r="25" spans="1:4">
      <c r="B25" s="129"/>
    </row>
    <row r="26" spans="1:4">
      <c r="B26" s="130"/>
      <c r="C26" s="130"/>
    </row>
    <row r="27" spans="1:4">
      <c r="B27" s="129"/>
    </row>
    <row r="28" spans="1:4">
      <c r="B28" s="129"/>
    </row>
    <row r="29" spans="1:4">
      <c r="B29" s="130"/>
      <c r="C29" s="130"/>
    </row>
    <row r="30" spans="1:4">
      <c r="B30" s="129"/>
    </row>
    <row r="31" spans="1:4">
      <c r="B31" s="129"/>
    </row>
    <row r="32" spans="1:4">
      <c r="B32" s="129"/>
    </row>
    <row r="33" spans="2:3">
      <c r="B33" s="129"/>
    </row>
    <row r="34" spans="2:3">
      <c r="B34" s="130"/>
      <c r="C34" s="130"/>
    </row>
    <row r="35" spans="2:3">
      <c r="B35" s="129"/>
    </row>
  </sheetData>
  <autoFilter ref="A3:D22"/>
  <mergeCells count="1">
    <mergeCell ref="A1:D1"/>
  </mergeCells>
  <phoneticPr fontId="81" type="noConversion"/>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XEW8"/>
  <sheetViews>
    <sheetView zoomScaleNormal="100" zoomScaleSheetLayoutView="100" workbookViewId="0">
      <selection activeCell="B8" sqref="B8"/>
    </sheetView>
  </sheetViews>
  <sheetFormatPr defaultColWidth="9" defaultRowHeight="15.6"/>
  <cols>
    <col min="1" max="1" width="36.21875" style="102" customWidth="1"/>
    <col min="2" max="2" width="45.44140625" style="104" customWidth="1"/>
    <col min="3" max="3" width="12.6640625" style="102"/>
    <col min="4" max="16374" width="9" style="102"/>
    <col min="16375" max="16376" width="35.6640625" style="102"/>
    <col min="16377" max="16377" width="9" style="102"/>
    <col min="16378" max="16384" width="9" style="105"/>
  </cols>
  <sheetData>
    <row r="1" spans="1:2" s="102" customFormat="1" ht="45" customHeight="1">
      <c r="A1" s="502" t="s">
        <v>3262</v>
      </c>
      <c r="B1" s="486"/>
    </row>
    <row r="2" spans="1:2" s="102" customFormat="1" ht="20.100000000000001" customHeight="1">
      <c r="A2" s="106"/>
      <c r="B2" s="107" t="s">
        <v>0</v>
      </c>
    </row>
    <row r="3" spans="1:2" s="103" customFormat="1" ht="45" customHeight="1">
      <c r="A3" s="108" t="s">
        <v>3067</v>
      </c>
      <c r="B3" s="108" t="s">
        <v>3068</v>
      </c>
    </row>
    <row r="4" spans="1:2" s="102" customFormat="1" ht="36" customHeight="1">
      <c r="A4" s="112"/>
      <c r="B4" s="110"/>
    </row>
    <row r="5" spans="1:2" s="102" customFormat="1" ht="36" customHeight="1">
      <c r="A5" s="112"/>
      <c r="B5" s="110"/>
    </row>
    <row r="6" spans="1:2" s="102" customFormat="1" ht="36" customHeight="1">
      <c r="A6" s="112"/>
      <c r="B6" s="110"/>
    </row>
    <row r="7" spans="1:2" s="102" customFormat="1" ht="31.2" customHeight="1">
      <c r="A7" s="114" t="s">
        <v>3069</v>
      </c>
      <c r="B7" s="407">
        <f>SUM(B4:B6)</f>
        <v>0</v>
      </c>
    </row>
    <row r="8" spans="1:2">
      <c r="A8" s="102" t="s">
        <v>3263</v>
      </c>
    </row>
  </sheetData>
  <mergeCells count="1">
    <mergeCell ref="A1:B1"/>
  </mergeCells>
  <phoneticPr fontId="81" type="noConversion"/>
  <conditionalFormatting sqref="B3:G3">
    <cfRule type="cellIs" dxfId="14" priority="2" stopIfTrue="1" operator="lessThanOrEqual">
      <formula>-1</formula>
    </cfRule>
  </conditionalFormatting>
  <conditionalFormatting sqref="C1:G2">
    <cfRule type="cellIs" dxfId="13" priority="3" stopIfTrue="1" operator="greaterThanOrEqual">
      <formula>10</formula>
    </cfRule>
    <cfRule type="cellIs" dxfId="12" priority="4" stopIfTrue="1" operator="lessThanOrEqual">
      <formula>-1</formula>
    </cfRule>
  </conditionalFormatting>
  <conditionalFormatting sqref="B4:G4">
    <cfRule type="cellIs" dxfId="11" priority="1" stopIfTrue="1" operator="lessThanOrEqual">
      <formula>-1</formula>
    </cfRule>
  </conditionalFormatting>
  <printOptions horizontalCentered="1"/>
  <pageMargins left="0.47152777777777799" right="0.39305555555555599" top="0.74791666666666701" bottom="0.74791666666666701" header="0.31388888888888899" footer="0.31388888888888899"/>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XEW9"/>
  <sheetViews>
    <sheetView zoomScaleNormal="100" zoomScaleSheetLayoutView="100" workbookViewId="0">
      <selection activeCell="A6" sqref="A6"/>
    </sheetView>
  </sheetViews>
  <sheetFormatPr defaultColWidth="9" defaultRowHeight="15.6"/>
  <cols>
    <col min="1" max="1" width="46.6640625" style="102" customWidth="1"/>
    <col min="2" max="2" width="38" style="104" customWidth="1"/>
    <col min="3" max="16371" width="9" style="102"/>
    <col min="16372" max="16373" width="35.6640625" style="102"/>
    <col min="16374" max="16374" width="9" style="102"/>
    <col min="16375" max="16384" width="9" style="105"/>
  </cols>
  <sheetData>
    <row r="1" spans="1:2 16375:16377" s="102" customFormat="1" ht="45" customHeight="1">
      <c r="A1" s="502" t="s">
        <v>3264</v>
      </c>
      <c r="B1" s="486"/>
    </row>
    <row r="2" spans="1:2 16375:16377" s="102" customFormat="1" ht="20.100000000000001" customHeight="1">
      <c r="A2" s="106"/>
      <c r="B2" s="107" t="s">
        <v>0</v>
      </c>
    </row>
    <row r="3" spans="1:2 16375:16377" s="103" customFormat="1" ht="45" customHeight="1">
      <c r="A3" s="108" t="s">
        <v>3070</v>
      </c>
      <c r="B3" s="108" t="s">
        <v>3068</v>
      </c>
    </row>
    <row r="4" spans="1:2 16375:16377" s="102" customFormat="1" ht="36" customHeight="1">
      <c r="A4" s="109"/>
      <c r="B4" s="110"/>
    </row>
    <row r="5" spans="1:2 16375:16377" s="102" customFormat="1" ht="36" customHeight="1">
      <c r="A5" s="109"/>
      <c r="B5" s="110"/>
    </row>
    <row r="6" spans="1:2 16375:16377" s="102" customFormat="1" ht="36" customHeight="1">
      <c r="A6" s="113"/>
      <c r="B6" s="110"/>
    </row>
    <row r="7" spans="1:2 16375:16377" s="102" customFormat="1" ht="31.2" customHeight="1">
      <c r="A7" s="114" t="s">
        <v>3069</v>
      </c>
      <c r="B7" s="115"/>
    </row>
    <row r="8" spans="1:2 16375:16377" s="102" customFormat="1">
      <c r="A8" s="102" t="s">
        <v>3263</v>
      </c>
      <c r="B8" s="104"/>
      <c r="XEU8" s="105"/>
      <c r="XEV8" s="105"/>
      <c r="XEW8" s="105"/>
    </row>
    <row r="9" spans="1:2 16375:16377" s="102" customFormat="1">
      <c r="B9" s="104"/>
      <c r="XEU9" s="105"/>
      <c r="XEV9" s="105"/>
      <c r="XEW9" s="105"/>
    </row>
  </sheetData>
  <mergeCells count="1">
    <mergeCell ref="A1:B1"/>
  </mergeCells>
  <phoneticPr fontId="81" type="noConversion"/>
  <conditionalFormatting sqref="B3:G3">
    <cfRule type="cellIs" dxfId="10" priority="2" stopIfTrue="1" operator="lessThanOrEqual">
      <formula>-1</formula>
    </cfRule>
  </conditionalFormatting>
  <conditionalFormatting sqref="B4:G5">
    <cfRule type="cellIs" dxfId="9" priority="1" stopIfTrue="1" operator="lessThanOrEqual">
      <formula>-1</formula>
    </cfRule>
  </conditionalFormatting>
  <printOptions horizontalCentered="1"/>
  <pageMargins left="0.47152777777777799" right="0.39305555555555599" top="0.74791666666666701" bottom="0.74791666666666701" header="0.31388888888888899" footer="0.31388888888888899"/>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51"/>
  <sheetViews>
    <sheetView showGridLines="0" showZeros="0" topLeftCell="B1" zoomScale="90" zoomScaleNormal="90" zoomScaleSheetLayoutView="90" workbookViewId="0">
      <pane ySplit="3" topLeftCell="A4" activePane="bottomLeft" state="frozen"/>
      <selection sqref="A1:D1"/>
      <selection pane="bottomLeft" activeCell="I35" sqref="I35"/>
    </sheetView>
  </sheetViews>
  <sheetFormatPr defaultColWidth="9" defaultRowHeight="15.6"/>
  <cols>
    <col min="1" max="1" width="12.77734375" style="104" customWidth="1"/>
    <col min="2" max="2" width="50.77734375" style="104" customWidth="1"/>
    <col min="3" max="5" width="20.6640625" style="104" customWidth="1"/>
    <col min="6" max="16384" width="9" style="193"/>
  </cols>
  <sheetData>
    <row r="1" spans="1:5" ht="45" customHeight="1">
      <c r="A1" s="248"/>
      <c r="B1" s="478" t="s">
        <v>3203</v>
      </c>
      <c r="C1" s="479"/>
      <c r="D1" s="479"/>
      <c r="E1" s="479"/>
    </row>
    <row r="2" spans="1:5" ht="18.899999999999999" customHeight="1">
      <c r="A2" s="366"/>
      <c r="B2" s="347"/>
      <c r="C2" s="251"/>
      <c r="E2" s="348" t="s">
        <v>0</v>
      </c>
    </row>
    <row r="3" spans="1:5" s="344" customFormat="1" ht="45" customHeight="1">
      <c r="A3" s="367" t="s">
        <v>1</v>
      </c>
      <c r="B3" s="368" t="s">
        <v>2</v>
      </c>
      <c r="C3" s="197" t="s">
        <v>3</v>
      </c>
      <c r="D3" s="197" t="s">
        <v>4</v>
      </c>
      <c r="E3" s="368" t="s">
        <v>5</v>
      </c>
    </row>
    <row r="4" spans="1:5" ht="37.5" customHeight="1">
      <c r="A4" s="260" t="s">
        <v>65</v>
      </c>
      <c r="B4" s="369" t="s">
        <v>66</v>
      </c>
      <c r="C4" s="262">
        <v>13692</v>
      </c>
      <c r="D4" s="262">
        <v>15671</v>
      </c>
      <c r="E4" s="397">
        <f t="shared" ref="E4:E38" si="0">IF(C4&lt;&gt;0,D4/C4-1,"")</f>
        <v>0.14499999999999999</v>
      </c>
    </row>
    <row r="5" spans="1:5" ht="37.5" customHeight="1">
      <c r="A5" s="260" t="s">
        <v>67</v>
      </c>
      <c r="B5" s="370" t="s">
        <v>68</v>
      </c>
      <c r="C5" s="262"/>
      <c r="D5" s="262"/>
      <c r="E5" s="397" t="str">
        <f t="shared" si="0"/>
        <v/>
      </c>
    </row>
    <row r="6" spans="1:5" ht="37.5" customHeight="1">
      <c r="A6" s="260" t="s">
        <v>69</v>
      </c>
      <c r="B6" s="370" t="s">
        <v>70</v>
      </c>
      <c r="C6" s="262">
        <v>136</v>
      </c>
      <c r="D6" s="262">
        <v>130</v>
      </c>
      <c r="E6" s="397">
        <f t="shared" si="0"/>
        <v>-4.3999999999999997E-2</v>
      </c>
    </row>
    <row r="7" spans="1:5" ht="37.5" customHeight="1">
      <c r="A7" s="260" t="s">
        <v>71</v>
      </c>
      <c r="B7" s="370" t="s">
        <v>72</v>
      </c>
      <c r="C7" s="262">
        <v>9211</v>
      </c>
      <c r="D7" s="262">
        <v>8309</v>
      </c>
      <c r="E7" s="397">
        <f t="shared" si="0"/>
        <v>-9.8000000000000004E-2</v>
      </c>
    </row>
    <row r="8" spans="1:5" ht="37.5" customHeight="1">
      <c r="A8" s="260" t="s">
        <v>73</v>
      </c>
      <c r="B8" s="370" t="s">
        <v>74</v>
      </c>
      <c r="C8" s="262">
        <v>39248</v>
      </c>
      <c r="D8" s="262">
        <v>30550</v>
      </c>
      <c r="E8" s="397">
        <f t="shared" si="0"/>
        <v>-0.222</v>
      </c>
    </row>
    <row r="9" spans="1:5" ht="37.5" customHeight="1">
      <c r="A9" s="260" t="s">
        <v>75</v>
      </c>
      <c r="B9" s="370" t="s">
        <v>76</v>
      </c>
      <c r="C9" s="262">
        <v>1232</v>
      </c>
      <c r="D9" s="262">
        <v>695</v>
      </c>
      <c r="E9" s="397">
        <f t="shared" si="0"/>
        <v>-0.436</v>
      </c>
    </row>
    <row r="10" spans="1:5" ht="37.5" customHeight="1">
      <c r="A10" s="260" t="s">
        <v>77</v>
      </c>
      <c r="B10" s="370" t="s">
        <v>78</v>
      </c>
      <c r="C10" s="262">
        <v>1855</v>
      </c>
      <c r="D10" s="262">
        <v>1000</v>
      </c>
      <c r="E10" s="397">
        <f t="shared" si="0"/>
        <v>-0.46100000000000002</v>
      </c>
    </row>
    <row r="11" spans="1:5" ht="37.5" customHeight="1">
      <c r="A11" s="260" t="s">
        <v>79</v>
      </c>
      <c r="B11" s="370" t="s">
        <v>80</v>
      </c>
      <c r="C11" s="262">
        <v>20117</v>
      </c>
      <c r="D11" s="262">
        <v>11914</v>
      </c>
      <c r="E11" s="397">
        <f t="shared" si="0"/>
        <v>-0.40799999999999997</v>
      </c>
    </row>
    <row r="12" spans="1:5" ht="37.5" customHeight="1">
      <c r="A12" s="260" t="s">
        <v>81</v>
      </c>
      <c r="B12" s="370" t="s">
        <v>82</v>
      </c>
      <c r="C12" s="262">
        <v>14588</v>
      </c>
      <c r="D12" s="262">
        <v>9090</v>
      </c>
      <c r="E12" s="397">
        <f t="shared" si="0"/>
        <v>-0.377</v>
      </c>
    </row>
    <row r="13" spans="1:5" ht="37.5" customHeight="1">
      <c r="A13" s="260" t="s">
        <v>83</v>
      </c>
      <c r="B13" s="370" t="s">
        <v>84</v>
      </c>
      <c r="C13" s="262">
        <v>2457</v>
      </c>
      <c r="D13" s="262">
        <v>1796</v>
      </c>
      <c r="E13" s="397">
        <f t="shared" si="0"/>
        <v>-0.26900000000000002</v>
      </c>
    </row>
    <row r="14" spans="1:5" ht="37.5" customHeight="1">
      <c r="A14" s="260" t="s">
        <v>85</v>
      </c>
      <c r="B14" s="370" t="s">
        <v>86</v>
      </c>
      <c r="C14" s="262">
        <v>2401</v>
      </c>
      <c r="D14" s="262">
        <v>3534</v>
      </c>
      <c r="E14" s="397">
        <f t="shared" si="0"/>
        <v>0.47199999999999998</v>
      </c>
    </row>
    <row r="15" spans="1:5" ht="37.5" customHeight="1">
      <c r="A15" s="260" t="s">
        <v>87</v>
      </c>
      <c r="B15" s="370" t="s">
        <v>88</v>
      </c>
      <c r="C15" s="262">
        <v>22872</v>
      </c>
      <c r="D15" s="262">
        <v>6520</v>
      </c>
      <c r="E15" s="397">
        <f t="shared" si="0"/>
        <v>-0.71499999999999997</v>
      </c>
    </row>
    <row r="16" spans="1:5" ht="37.5" customHeight="1">
      <c r="A16" s="260" t="s">
        <v>89</v>
      </c>
      <c r="B16" s="370" t="s">
        <v>90</v>
      </c>
      <c r="C16" s="262">
        <v>1205</v>
      </c>
      <c r="D16" s="262">
        <v>234</v>
      </c>
      <c r="E16" s="397">
        <f t="shared" si="0"/>
        <v>-0.80600000000000005</v>
      </c>
    </row>
    <row r="17" spans="1:5" ht="37.5" customHeight="1">
      <c r="A17" s="260" t="s">
        <v>91</v>
      </c>
      <c r="B17" s="370" t="s">
        <v>92</v>
      </c>
      <c r="C17" s="262">
        <v>1548</v>
      </c>
      <c r="D17" s="262"/>
      <c r="E17" s="397">
        <f t="shared" si="0"/>
        <v>-1</v>
      </c>
    </row>
    <row r="18" spans="1:5" ht="37.5" customHeight="1">
      <c r="A18" s="260" t="s">
        <v>93</v>
      </c>
      <c r="B18" s="370" t="s">
        <v>94</v>
      </c>
      <c r="C18" s="262">
        <v>1201</v>
      </c>
      <c r="D18" s="262">
        <v>181</v>
      </c>
      <c r="E18" s="397">
        <f t="shared" si="0"/>
        <v>-0.84899999999999998</v>
      </c>
    </row>
    <row r="19" spans="1:5" ht="37.5" customHeight="1">
      <c r="A19" s="260" t="s">
        <v>95</v>
      </c>
      <c r="B19" s="370" t="s">
        <v>96</v>
      </c>
      <c r="C19" s="262">
        <v>132</v>
      </c>
      <c r="D19" s="262"/>
      <c r="E19" s="397">
        <f t="shared" si="0"/>
        <v>-1</v>
      </c>
    </row>
    <row r="20" spans="1:5" ht="37.5" customHeight="1">
      <c r="A20" s="260" t="s">
        <v>97</v>
      </c>
      <c r="B20" s="370" t="s">
        <v>98</v>
      </c>
      <c r="C20" s="262"/>
      <c r="D20" s="262"/>
      <c r="E20" s="397" t="str">
        <f t="shared" si="0"/>
        <v/>
      </c>
    </row>
    <row r="21" spans="1:5" ht="37.5" customHeight="1">
      <c r="A21" s="260" t="s">
        <v>99</v>
      </c>
      <c r="B21" s="370" t="s">
        <v>100</v>
      </c>
      <c r="C21" s="262">
        <v>1056</v>
      </c>
      <c r="D21" s="262">
        <v>863</v>
      </c>
      <c r="E21" s="397">
        <f t="shared" si="0"/>
        <v>-0.183</v>
      </c>
    </row>
    <row r="22" spans="1:5" ht="37.5" customHeight="1">
      <c r="A22" s="260" t="s">
        <v>101</v>
      </c>
      <c r="B22" s="370" t="s">
        <v>102</v>
      </c>
      <c r="C22" s="262">
        <v>11827</v>
      </c>
      <c r="D22" s="262">
        <v>2847</v>
      </c>
      <c r="E22" s="397">
        <f t="shared" si="0"/>
        <v>-0.75900000000000001</v>
      </c>
    </row>
    <row r="23" spans="1:5" ht="37.5" customHeight="1">
      <c r="A23" s="260" t="s">
        <v>103</v>
      </c>
      <c r="B23" s="370" t="s">
        <v>104</v>
      </c>
      <c r="C23" s="262"/>
      <c r="D23" s="262"/>
      <c r="E23" s="397" t="str">
        <f t="shared" si="0"/>
        <v/>
      </c>
    </row>
    <row r="24" spans="1:5" ht="37.5" customHeight="1">
      <c r="A24" s="260" t="s">
        <v>105</v>
      </c>
      <c r="B24" s="370" t="s">
        <v>106</v>
      </c>
      <c r="C24" s="262">
        <v>1152</v>
      </c>
      <c r="D24" s="262">
        <v>654</v>
      </c>
      <c r="E24" s="397">
        <f t="shared" si="0"/>
        <v>-0.432</v>
      </c>
    </row>
    <row r="25" spans="1:5" ht="37.5" customHeight="1">
      <c r="A25" s="260" t="s">
        <v>107</v>
      </c>
      <c r="B25" s="370" t="s">
        <v>108</v>
      </c>
      <c r="C25" s="262"/>
      <c r="D25" s="262">
        <v>2000</v>
      </c>
      <c r="E25" s="397" t="str">
        <f t="shared" si="0"/>
        <v/>
      </c>
    </row>
    <row r="26" spans="1:5" ht="37.5" customHeight="1">
      <c r="A26" s="260" t="s">
        <v>109</v>
      </c>
      <c r="B26" s="370" t="s">
        <v>110</v>
      </c>
      <c r="C26" s="262">
        <v>144</v>
      </c>
      <c r="D26" s="262">
        <v>141</v>
      </c>
      <c r="E26" s="397">
        <f t="shared" si="0"/>
        <v>-2.1000000000000001E-2</v>
      </c>
    </row>
    <row r="27" spans="1:5" ht="37.5" customHeight="1">
      <c r="A27" s="260" t="s">
        <v>111</v>
      </c>
      <c r="B27" s="370" t="s">
        <v>112</v>
      </c>
      <c r="C27" s="262"/>
      <c r="D27" s="262"/>
      <c r="E27" s="397" t="str">
        <f t="shared" si="0"/>
        <v/>
      </c>
    </row>
    <row r="28" spans="1:5" ht="37.5" customHeight="1">
      <c r="A28" s="260" t="s">
        <v>113</v>
      </c>
      <c r="B28" s="370" t="s">
        <v>114</v>
      </c>
      <c r="C28" s="262"/>
      <c r="D28" s="262">
        <v>40000</v>
      </c>
      <c r="E28" s="397" t="str">
        <f t="shared" si="0"/>
        <v/>
      </c>
    </row>
    <row r="29" spans="1:5" ht="37.5" customHeight="1">
      <c r="A29" s="260"/>
      <c r="B29" s="370"/>
      <c r="C29" s="262"/>
      <c r="D29" s="262"/>
      <c r="E29" s="397"/>
    </row>
    <row r="30" spans="1:5" s="250" customFormat="1" ht="37.5" customHeight="1">
      <c r="A30" s="357"/>
      <c r="B30" s="396" t="s">
        <v>3202</v>
      </c>
      <c r="C30" s="336">
        <f>SUBTOTAL(9,C4:C29)</f>
        <v>146074</v>
      </c>
      <c r="D30" s="336">
        <f>SUBTOTAL(9,D4:D29)</f>
        <v>136129</v>
      </c>
      <c r="E30" s="397">
        <f t="shared" si="0"/>
        <v>-6.8000000000000005E-2</v>
      </c>
    </row>
    <row r="31" spans="1:5" ht="37.5" customHeight="1">
      <c r="A31" s="258">
        <v>230</v>
      </c>
      <c r="B31" s="371" t="s">
        <v>115</v>
      </c>
      <c r="C31" s="336">
        <f>C32+C34+C35</f>
        <v>23073</v>
      </c>
      <c r="D31" s="336">
        <f>D32+D34+D35</f>
        <v>20351</v>
      </c>
      <c r="E31" s="397">
        <f t="shared" si="0"/>
        <v>-0.11799999999999999</v>
      </c>
    </row>
    <row r="32" spans="1:5" ht="37.5" customHeight="1">
      <c r="A32" s="372">
        <v>23006</v>
      </c>
      <c r="B32" s="373" t="s">
        <v>116</v>
      </c>
      <c r="C32" s="262">
        <v>20863</v>
      </c>
      <c r="D32" s="262">
        <v>20351</v>
      </c>
      <c r="E32" s="397">
        <f t="shared" si="0"/>
        <v>-2.5000000000000001E-2</v>
      </c>
    </row>
    <row r="33" spans="1:5" ht="36" customHeight="1">
      <c r="A33" s="260">
        <v>23008</v>
      </c>
      <c r="B33" s="373" t="s">
        <v>117</v>
      </c>
      <c r="C33" s="262">
        <v>0</v>
      </c>
      <c r="D33" s="262"/>
      <c r="E33" s="374" t="str">
        <f>IF(C33&lt;&gt;0,IF((D33/C33-1)&lt;-30%,"",IF((D33/C33-1)&gt;150%,"",D33/C33-1)),"")</f>
        <v/>
      </c>
    </row>
    <row r="34" spans="1:5" ht="37.5" customHeight="1">
      <c r="A34" s="375">
        <v>23015</v>
      </c>
      <c r="B34" s="356" t="s">
        <v>118</v>
      </c>
      <c r="C34" s="262"/>
      <c r="D34" s="262"/>
      <c r="E34" s="397" t="str">
        <f t="shared" si="0"/>
        <v/>
      </c>
    </row>
    <row r="35" spans="1:5" s="346" customFormat="1" ht="36" customHeight="1">
      <c r="A35" s="375">
        <v>23016</v>
      </c>
      <c r="B35" s="356" t="s">
        <v>119</v>
      </c>
      <c r="C35" s="262">
        <v>2210</v>
      </c>
      <c r="D35" s="262"/>
      <c r="E35" s="397">
        <f t="shared" si="0"/>
        <v>-1</v>
      </c>
    </row>
    <row r="36" spans="1:5" s="346" customFormat="1" ht="37.5" customHeight="1">
      <c r="A36" s="258">
        <v>231</v>
      </c>
      <c r="B36" s="358" t="s">
        <v>120</v>
      </c>
      <c r="C36" s="336">
        <v>70</v>
      </c>
      <c r="D36" s="336">
        <v>1150</v>
      </c>
      <c r="E36" s="397">
        <f t="shared" si="0"/>
        <v>15.429</v>
      </c>
    </row>
    <row r="37" spans="1:5" s="346" customFormat="1" ht="37.5" customHeight="1">
      <c r="A37" s="258">
        <v>23009</v>
      </c>
      <c r="B37" s="376" t="s">
        <v>121</v>
      </c>
      <c r="C37" s="336">
        <v>4830</v>
      </c>
      <c r="D37" s="336"/>
      <c r="E37" s="397">
        <f t="shared" si="0"/>
        <v>-1</v>
      </c>
    </row>
    <row r="38" spans="1:5" ht="37.5" customHeight="1">
      <c r="A38" s="357"/>
      <c r="B38" s="364" t="s">
        <v>122</v>
      </c>
      <c r="C38" s="336">
        <f>C30+C31+C36+C37</f>
        <v>174047</v>
      </c>
      <c r="D38" s="336">
        <f>D30+D31+D36+D37</f>
        <v>157630</v>
      </c>
      <c r="E38" s="397">
        <f t="shared" si="0"/>
        <v>-9.4E-2</v>
      </c>
    </row>
    <row r="39" spans="1:5">
      <c r="B39" s="377"/>
      <c r="D39" s="378"/>
    </row>
    <row r="41" spans="1:5">
      <c r="D41" s="378"/>
    </row>
    <row r="43" spans="1:5">
      <c r="D43" s="378"/>
    </row>
    <row r="44" spans="1:5">
      <c r="D44" s="378"/>
    </row>
    <row r="46" spans="1:5">
      <c r="D46" s="378"/>
    </row>
    <row r="47" spans="1:5">
      <c r="D47" s="378"/>
    </row>
    <row r="48" spans="1:5">
      <c r="D48" s="378"/>
    </row>
    <row r="49" spans="4:4">
      <c r="D49" s="378"/>
    </row>
    <row r="51" spans="4:4">
      <c r="D51" s="378"/>
    </row>
  </sheetData>
  <autoFilter ref="A3:E39"/>
  <mergeCells count="1">
    <mergeCell ref="B1:E1"/>
  </mergeCells>
  <phoneticPr fontId="81" type="noConversion"/>
  <conditionalFormatting sqref="C34">
    <cfRule type="expression" dxfId="81" priority="14" stopIfTrue="1">
      <formula>"len($A:$A)=3"</formula>
    </cfRule>
  </conditionalFormatting>
  <conditionalFormatting sqref="D37">
    <cfRule type="cellIs" dxfId="80" priority="1" stopIfTrue="1" operator="lessThan">
      <formula>0</formula>
    </cfRule>
    <cfRule type="cellIs" dxfId="79" priority="2" stopIfTrue="1" operator="greaterThan">
      <formula>5</formula>
    </cfRule>
  </conditionalFormatting>
  <conditionalFormatting sqref="E2 D32 D39:E44">
    <cfRule type="cellIs" dxfId="78" priority="27" stopIfTrue="1" operator="lessThanOrEqual">
      <formula>-1</formula>
    </cfRule>
  </conditionalFormatting>
  <conditionalFormatting sqref="D33:E33 D34">
    <cfRule type="cellIs" dxfId="77" priority="29" stopIfTrue="1" operator="lessThan">
      <formula>0</formula>
    </cfRule>
    <cfRule type="cellIs" dxfId="76" priority="30" stopIfTrue="1" operator="greaterThan">
      <formula>5</formula>
    </cfRule>
  </conditionalFormatting>
  <conditionalFormatting sqref="A34:B35">
    <cfRule type="expression" dxfId="75" priority="9" stopIfTrue="1">
      <formula>"len($A:$A)=3"</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D46"/>
  <sheetViews>
    <sheetView showGridLines="0" showZeros="0" topLeftCell="A31" zoomScale="115" zoomScaleNormal="115" zoomScaleSheetLayoutView="100" workbookViewId="0">
      <selection activeCell="B35" sqref="B35"/>
    </sheetView>
  </sheetViews>
  <sheetFormatPr defaultColWidth="9" defaultRowHeight="15.6"/>
  <cols>
    <col min="1" max="1" width="46.44140625" style="78" customWidth="1"/>
    <col min="2" max="4" width="20.6640625" style="78" customWidth="1"/>
    <col min="5" max="16384" width="9" style="78"/>
  </cols>
  <sheetData>
    <row r="1" spans="1:4" ht="45" customHeight="1">
      <c r="A1" s="503" t="s">
        <v>3230</v>
      </c>
      <c r="B1" s="504"/>
      <c r="C1" s="504"/>
      <c r="D1" s="504"/>
    </row>
    <row r="2" spans="1:4" s="87" customFormat="1" ht="20.100000000000001" customHeight="1">
      <c r="A2" s="88"/>
      <c r="B2" s="89"/>
      <c r="C2" s="90"/>
      <c r="D2" s="91" t="s">
        <v>0</v>
      </c>
    </row>
    <row r="3" spans="1:4" ht="39" customHeight="1">
      <c r="A3" s="92" t="s">
        <v>3071</v>
      </c>
      <c r="B3" s="48" t="s">
        <v>3</v>
      </c>
      <c r="C3" s="48" t="s">
        <v>4</v>
      </c>
      <c r="D3" s="48" t="s">
        <v>5</v>
      </c>
    </row>
    <row r="4" spans="1:4" ht="39" customHeight="1">
      <c r="A4" s="93" t="s">
        <v>3072</v>
      </c>
      <c r="B4" s="443">
        <v>7752</v>
      </c>
      <c r="C4" s="443">
        <v>12357</v>
      </c>
      <c r="D4" s="397">
        <f t="shared" ref="D4:D42" si="0">IF(B4&lt;&gt;0,C4/B4-1,"")</f>
        <v>0.59399999999999997</v>
      </c>
    </row>
    <row r="5" spans="1:4" ht="39" customHeight="1">
      <c r="A5" s="96" t="s">
        <v>3073</v>
      </c>
      <c r="B5" s="444">
        <v>7362</v>
      </c>
      <c r="C5" s="444">
        <v>12191</v>
      </c>
      <c r="D5" s="397">
        <f t="shared" si="0"/>
        <v>0.65600000000000003</v>
      </c>
    </row>
    <row r="6" spans="1:4" ht="39" customHeight="1">
      <c r="A6" s="96" t="s">
        <v>3074</v>
      </c>
      <c r="B6" s="444">
        <v>52</v>
      </c>
      <c r="C6" s="444">
        <v>21</v>
      </c>
      <c r="D6" s="397">
        <f t="shared" si="0"/>
        <v>-0.59599999999999997</v>
      </c>
    </row>
    <row r="7" spans="1:4" s="77" customFormat="1" ht="39" customHeight="1">
      <c r="A7" s="96" t="s">
        <v>3075</v>
      </c>
      <c r="B7" s="97"/>
      <c r="C7" s="98"/>
      <c r="D7" s="397" t="str">
        <f t="shared" si="0"/>
        <v/>
      </c>
    </row>
    <row r="8" spans="1:4" ht="39" customHeight="1">
      <c r="A8" s="93" t="s">
        <v>3076</v>
      </c>
      <c r="B8" s="94">
        <v>10214</v>
      </c>
      <c r="C8" s="94">
        <v>11388</v>
      </c>
      <c r="D8" s="397">
        <f t="shared" si="0"/>
        <v>0.115</v>
      </c>
    </row>
    <row r="9" spans="1:4" ht="39" customHeight="1">
      <c r="A9" s="96" t="s">
        <v>3073</v>
      </c>
      <c r="B9" s="97">
        <v>9312</v>
      </c>
      <c r="C9" s="98">
        <v>9742</v>
      </c>
      <c r="D9" s="397">
        <f t="shared" si="0"/>
        <v>4.5999999999999999E-2</v>
      </c>
    </row>
    <row r="10" spans="1:4" ht="39" customHeight="1">
      <c r="A10" s="96" t="s">
        <v>3074</v>
      </c>
      <c r="B10" s="97">
        <v>25</v>
      </c>
      <c r="C10" s="98">
        <v>28</v>
      </c>
      <c r="D10" s="397">
        <f t="shared" si="0"/>
        <v>0.12</v>
      </c>
    </row>
    <row r="11" spans="1:4" ht="39" customHeight="1">
      <c r="A11" s="96" t="s">
        <v>3075</v>
      </c>
      <c r="B11" s="97">
        <v>783</v>
      </c>
      <c r="C11" s="98">
        <v>1581</v>
      </c>
      <c r="D11" s="397">
        <f t="shared" si="0"/>
        <v>1.0189999999999999</v>
      </c>
    </row>
    <row r="12" spans="1:4" ht="39" customHeight="1">
      <c r="A12" s="93" t="s">
        <v>3077</v>
      </c>
      <c r="B12" s="94"/>
      <c r="C12" s="95"/>
      <c r="D12" s="397" t="str">
        <f t="shared" si="0"/>
        <v/>
      </c>
    </row>
    <row r="13" spans="1:4" ht="39" customHeight="1">
      <c r="A13" s="96" t="s">
        <v>3073</v>
      </c>
      <c r="B13" s="97"/>
      <c r="C13" s="98"/>
      <c r="D13" s="397" t="str">
        <f t="shared" si="0"/>
        <v/>
      </c>
    </row>
    <row r="14" spans="1:4" ht="39" customHeight="1">
      <c r="A14" s="96" t="s">
        <v>3074</v>
      </c>
      <c r="B14" s="97"/>
      <c r="C14" s="98"/>
      <c r="D14" s="397" t="str">
        <f t="shared" si="0"/>
        <v/>
      </c>
    </row>
    <row r="15" spans="1:4" ht="39" customHeight="1">
      <c r="A15" s="96" t="s">
        <v>3075</v>
      </c>
      <c r="B15" s="97">
        <v>0</v>
      </c>
      <c r="C15" s="98"/>
      <c r="D15" s="53" t="str">
        <f>IF(B15&gt;0,C15/B15-1,IF(B15&lt;0,-(C15/B15-1),""))</f>
        <v/>
      </c>
    </row>
    <row r="16" spans="1:4" ht="39" customHeight="1">
      <c r="A16" s="93" t="s">
        <v>3078</v>
      </c>
      <c r="B16" s="94">
        <v>12141</v>
      </c>
      <c r="C16" s="95">
        <v>12384</v>
      </c>
      <c r="D16" s="397">
        <f t="shared" si="0"/>
        <v>0.02</v>
      </c>
    </row>
    <row r="17" spans="1:4" ht="39" customHeight="1">
      <c r="A17" s="96" t="s">
        <v>3073</v>
      </c>
      <c r="B17" s="97">
        <v>12141</v>
      </c>
      <c r="C17" s="71">
        <v>12384</v>
      </c>
      <c r="D17" s="397">
        <f t="shared" si="0"/>
        <v>0.02</v>
      </c>
    </row>
    <row r="18" spans="1:4" ht="39" customHeight="1">
      <c r="A18" s="96" t="s">
        <v>3074</v>
      </c>
      <c r="B18" s="97"/>
      <c r="C18" s="71"/>
      <c r="D18" s="397" t="str">
        <f t="shared" si="0"/>
        <v/>
      </c>
    </row>
    <row r="19" spans="1:4" ht="39" customHeight="1">
      <c r="A19" s="96" t="s">
        <v>3075</v>
      </c>
      <c r="B19" s="97"/>
      <c r="C19" s="71"/>
      <c r="D19" s="397" t="str">
        <f t="shared" si="0"/>
        <v/>
      </c>
    </row>
    <row r="20" spans="1:4" ht="39" customHeight="1">
      <c r="A20" s="93" t="s">
        <v>3079</v>
      </c>
      <c r="B20" s="94">
        <v>453</v>
      </c>
      <c r="C20" s="95">
        <v>500</v>
      </c>
      <c r="D20" s="397">
        <f t="shared" si="0"/>
        <v>0.104</v>
      </c>
    </row>
    <row r="21" spans="1:4" ht="39" customHeight="1">
      <c r="A21" s="96" t="s">
        <v>3073</v>
      </c>
      <c r="B21" s="97">
        <v>453</v>
      </c>
      <c r="C21" s="95">
        <v>500</v>
      </c>
      <c r="D21" s="397">
        <f t="shared" si="0"/>
        <v>0.104</v>
      </c>
    </row>
    <row r="22" spans="1:4" ht="39" customHeight="1">
      <c r="A22" s="96" t="s">
        <v>3074</v>
      </c>
      <c r="B22" s="97"/>
      <c r="C22" s="97"/>
      <c r="D22" s="397" t="str">
        <f t="shared" si="0"/>
        <v/>
      </c>
    </row>
    <row r="23" spans="1:4" ht="39" customHeight="1">
      <c r="A23" s="96" t="s">
        <v>3075</v>
      </c>
      <c r="B23" s="97"/>
      <c r="C23" s="98"/>
      <c r="D23" s="397" t="str">
        <f t="shared" si="0"/>
        <v/>
      </c>
    </row>
    <row r="24" spans="1:4" ht="39" customHeight="1">
      <c r="A24" s="93" t="s">
        <v>3080</v>
      </c>
      <c r="B24" s="99">
        <v>347</v>
      </c>
      <c r="C24" s="95">
        <v>378</v>
      </c>
      <c r="D24" s="397">
        <f t="shared" si="0"/>
        <v>8.8999999999999996E-2</v>
      </c>
    </row>
    <row r="25" spans="1:4" ht="39" customHeight="1">
      <c r="A25" s="96" t="s">
        <v>3073</v>
      </c>
      <c r="B25" s="97"/>
      <c r="C25" s="100"/>
      <c r="D25" s="397" t="str">
        <f t="shared" si="0"/>
        <v/>
      </c>
    </row>
    <row r="26" spans="1:4" ht="39" customHeight="1">
      <c r="A26" s="96" t="s">
        <v>3074</v>
      </c>
      <c r="B26" s="97"/>
      <c r="C26" s="97"/>
      <c r="D26" s="397" t="str">
        <f t="shared" si="0"/>
        <v/>
      </c>
    </row>
    <row r="27" spans="1:4" ht="39" customHeight="1">
      <c r="A27" s="96" t="s">
        <v>3075</v>
      </c>
      <c r="B27" s="97"/>
      <c r="C27" s="97"/>
      <c r="D27" s="397" t="str">
        <f t="shared" si="0"/>
        <v/>
      </c>
    </row>
    <row r="28" spans="1:4" ht="39" customHeight="1">
      <c r="A28" s="93" t="s">
        <v>3081</v>
      </c>
      <c r="B28" s="94">
        <v>3865</v>
      </c>
      <c r="C28" s="95">
        <v>4407</v>
      </c>
      <c r="D28" s="397">
        <f t="shared" si="0"/>
        <v>0.14000000000000001</v>
      </c>
    </row>
    <row r="29" spans="1:4" ht="39" customHeight="1">
      <c r="A29" s="96" t="s">
        <v>3073</v>
      </c>
      <c r="B29" s="97">
        <v>3095</v>
      </c>
      <c r="C29" s="100">
        <v>3528</v>
      </c>
      <c r="D29" s="397">
        <f t="shared" si="0"/>
        <v>0.14000000000000001</v>
      </c>
    </row>
    <row r="30" spans="1:4" ht="39" customHeight="1">
      <c r="A30" s="96" t="s">
        <v>3074</v>
      </c>
      <c r="B30" s="97">
        <v>1</v>
      </c>
      <c r="C30" s="100">
        <v>2</v>
      </c>
      <c r="D30" s="397">
        <f t="shared" si="0"/>
        <v>1</v>
      </c>
    </row>
    <row r="31" spans="1:4" ht="39" customHeight="1">
      <c r="A31" s="96" t="s">
        <v>3075</v>
      </c>
      <c r="B31" s="97">
        <v>769</v>
      </c>
      <c r="C31" s="100">
        <v>877</v>
      </c>
      <c r="D31" s="397">
        <f t="shared" si="0"/>
        <v>0.14000000000000001</v>
      </c>
    </row>
    <row r="32" spans="1:4" ht="39" customHeight="1">
      <c r="A32" s="445" t="s">
        <v>3266</v>
      </c>
      <c r="B32" s="443">
        <v>752</v>
      </c>
      <c r="C32" s="443">
        <v>782</v>
      </c>
      <c r="D32" s="397">
        <f t="shared" si="0"/>
        <v>0.04</v>
      </c>
    </row>
    <row r="33" spans="1:4" ht="39" customHeight="1">
      <c r="A33" s="446" t="s">
        <v>3073</v>
      </c>
      <c r="B33" s="444">
        <v>752</v>
      </c>
      <c r="C33" s="444">
        <v>782</v>
      </c>
      <c r="D33" s="397">
        <f t="shared" si="0"/>
        <v>0.04</v>
      </c>
    </row>
    <row r="34" spans="1:4" ht="39" customHeight="1">
      <c r="A34" s="446" t="s">
        <v>3074</v>
      </c>
      <c r="B34" s="444"/>
      <c r="C34" s="444"/>
      <c r="D34" s="397" t="str">
        <f t="shared" si="0"/>
        <v/>
      </c>
    </row>
    <row r="35" spans="1:4" ht="39" customHeight="1">
      <c r="A35" s="446" t="s">
        <v>3075</v>
      </c>
      <c r="B35" s="444"/>
      <c r="C35" s="444"/>
      <c r="D35" s="397" t="str">
        <f t="shared" si="0"/>
        <v/>
      </c>
    </row>
    <row r="36" spans="1:4" ht="39" customHeight="1">
      <c r="A36" s="58" t="s">
        <v>3082</v>
      </c>
      <c r="B36" s="99">
        <f>B4+B8+B12+B16+B20+B24+B28+B32</f>
        <v>35524</v>
      </c>
      <c r="C36" s="99">
        <f>C4+C8+C12+C16+C20+C24+C28+C32</f>
        <v>42196</v>
      </c>
      <c r="D36" s="397">
        <f t="shared" si="0"/>
        <v>0.188</v>
      </c>
    </row>
    <row r="37" spans="1:4" ht="39" customHeight="1">
      <c r="A37" s="96" t="s">
        <v>3083</v>
      </c>
      <c r="B37" s="99">
        <f t="shared" ref="B37:C37" si="1">B5+B9+B13+B17+B21+B25+B29+B33</f>
        <v>33115</v>
      </c>
      <c r="C37" s="99">
        <f t="shared" si="1"/>
        <v>39127</v>
      </c>
      <c r="D37" s="397">
        <f t="shared" si="0"/>
        <v>0.182</v>
      </c>
    </row>
    <row r="38" spans="1:4" ht="39" customHeight="1">
      <c r="A38" s="96" t="s">
        <v>3084</v>
      </c>
      <c r="B38" s="99">
        <f t="shared" ref="B38:C38" si="2">B6+B10+B14+B18+B22+B26+B30+B34</f>
        <v>78</v>
      </c>
      <c r="C38" s="99">
        <f t="shared" si="2"/>
        <v>51</v>
      </c>
      <c r="D38" s="397">
        <f t="shared" si="0"/>
        <v>-0.34599999999999997</v>
      </c>
    </row>
    <row r="39" spans="1:4" ht="39" customHeight="1">
      <c r="A39" s="96" t="s">
        <v>3085</v>
      </c>
      <c r="B39" s="99">
        <f t="shared" ref="B39:C39" si="3">B7+B11+B15+B19+B23+B27+B31+B35</f>
        <v>1552</v>
      </c>
      <c r="C39" s="99">
        <f t="shared" si="3"/>
        <v>2458</v>
      </c>
      <c r="D39" s="397">
        <f t="shared" si="0"/>
        <v>0.58399999999999996</v>
      </c>
    </row>
    <row r="40" spans="1:4" ht="39" customHeight="1">
      <c r="A40" s="60" t="s">
        <v>3086</v>
      </c>
      <c r="B40" s="443">
        <v>4375</v>
      </c>
      <c r="C40" s="443">
        <v>9326</v>
      </c>
      <c r="D40" s="447">
        <f t="shared" si="0"/>
        <v>1.1319999999999999</v>
      </c>
    </row>
    <row r="41" spans="1:4" ht="39" customHeight="1">
      <c r="A41" s="101" t="s">
        <v>3267</v>
      </c>
      <c r="B41" s="443">
        <v>7843</v>
      </c>
      <c r="C41" s="443">
        <v>1032</v>
      </c>
      <c r="D41" s="447">
        <f t="shared" si="0"/>
        <v>-0.86799999999999999</v>
      </c>
    </row>
    <row r="42" spans="1:4" ht="39" customHeight="1">
      <c r="A42" s="58" t="s">
        <v>3087</v>
      </c>
      <c r="B42" s="94">
        <f>B36+B40+B41</f>
        <v>47742</v>
      </c>
      <c r="C42" s="94">
        <f>C36+C40+C41</f>
        <v>52554</v>
      </c>
      <c r="D42" s="397">
        <f t="shared" si="0"/>
        <v>0.10100000000000001</v>
      </c>
    </row>
    <row r="43" spans="1:4">
      <c r="B43" s="86"/>
      <c r="C43" s="86"/>
    </row>
    <row r="44" spans="1:4">
      <c r="B44" s="86"/>
      <c r="C44" s="86"/>
    </row>
    <row r="45" spans="1:4">
      <c r="B45" s="86"/>
      <c r="C45" s="86"/>
    </row>
    <row r="46" spans="1:4">
      <c r="B46" s="86"/>
      <c r="C46" s="86"/>
    </row>
  </sheetData>
  <autoFilter ref="A3:D42"/>
  <mergeCells count="1">
    <mergeCell ref="A1:D1"/>
  </mergeCells>
  <phoneticPr fontId="81" type="noConversion"/>
  <conditionalFormatting sqref="D15 C25 C29:C35 C23 C6:C7 C9:C11 C13:C15 C17:C19">
    <cfRule type="cellIs" dxfId="8" priority="3" stopIfTrue="1" operator="lessThanOrEqual">
      <formula>-1</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D28"/>
  <sheetViews>
    <sheetView showGridLines="0" showZeros="0" zoomScaleNormal="100" zoomScaleSheetLayoutView="100" workbookViewId="0">
      <pane ySplit="3" topLeftCell="A4" activePane="bottomLeft" state="frozen"/>
      <selection sqref="A1:D1"/>
      <selection pane="bottomLeft" activeCell="D39" sqref="D39"/>
    </sheetView>
  </sheetViews>
  <sheetFormatPr defaultColWidth="9" defaultRowHeight="15.6"/>
  <cols>
    <col min="1" max="1" width="45.6640625" style="78" customWidth="1"/>
    <col min="2" max="4" width="20.6640625" style="78" customWidth="1"/>
    <col min="5" max="16384" width="9" style="78"/>
  </cols>
  <sheetData>
    <row r="1" spans="1:4" ht="45" customHeight="1">
      <c r="A1" s="503" t="s">
        <v>3231</v>
      </c>
      <c r="B1" s="504"/>
      <c r="C1" s="504"/>
      <c r="D1" s="504"/>
    </row>
    <row r="2" spans="1:4" ht="20.100000000000001" customHeight="1">
      <c r="A2" s="79"/>
      <c r="B2" s="80"/>
      <c r="C2" s="81"/>
      <c r="D2" s="82" t="s">
        <v>3088</v>
      </c>
    </row>
    <row r="3" spans="1:4" ht="45" customHeight="1">
      <c r="A3" s="47" t="s">
        <v>2435</v>
      </c>
      <c r="B3" s="48" t="s">
        <v>3</v>
      </c>
      <c r="C3" s="48" t="s">
        <v>4</v>
      </c>
      <c r="D3" s="48" t="s">
        <v>5</v>
      </c>
    </row>
    <row r="4" spans="1:4" ht="36" customHeight="1">
      <c r="A4" s="49" t="s">
        <v>3089</v>
      </c>
      <c r="B4" s="443">
        <v>8196</v>
      </c>
      <c r="C4" s="443">
        <v>9326</v>
      </c>
      <c r="D4" s="447">
        <f t="shared" ref="D4:D24" si="0">IF(B4&lt;&gt;0,C4/B4-1,"")</f>
        <v>0.13800000000000001</v>
      </c>
    </row>
    <row r="5" spans="1:4" ht="36" customHeight="1">
      <c r="A5" s="52" t="s">
        <v>3090</v>
      </c>
      <c r="B5" s="444">
        <v>8129</v>
      </c>
      <c r="C5" s="444">
        <v>9246</v>
      </c>
      <c r="D5" s="447">
        <f t="shared" si="0"/>
        <v>0.13700000000000001</v>
      </c>
    </row>
    <row r="6" spans="1:4" ht="36" customHeight="1">
      <c r="A6" s="83" t="s">
        <v>3091</v>
      </c>
      <c r="B6" s="443">
        <v>10658</v>
      </c>
      <c r="C6" s="443">
        <v>11369</v>
      </c>
      <c r="D6" s="447">
        <f t="shared" si="0"/>
        <v>6.7000000000000004E-2</v>
      </c>
    </row>
    <row r="7" spans="1:4" ht="36" customHeight="1">
      <c r="A7" s="52" t="s">
        <v>3090</v>
      </c>
      <c r="B7" s="444">
        <v>10635</v>
      </c>
      <c r="C7" s="444">
        <v>11341</v>
      </c>
      <c r="D7" s="447">
        <f t="shared" si="0"/>
        <v>6.6000000000000003E-2</v>
      </c>
    </row>
    <row r="8" spans="1:4" s="77" customFormat="1" ht="36" customHeight="1">
      <c r="A8" s="49" t="s">
        <v>3092</v>
      </c>
      <c r="B8" s="59"/>
      <c r="C8" s="59"/>
      <c r="D8" s="447" t="str">
        <f t="shared" si="0"/>
        <v/>
      </c>
    </row>
    <row r="9" spans="1:4" s="77" customFormat="1" ht="36" customHeight="1">
      <c r="A9" s="52" t="s">
        <v>3090</v>
      </c>
      <c r="B9" s="74"/>
      <c r="C9" s="84"/>
      <c r="D9" s="447" t="str">
        <f t="shared" si="0"/>
        <v/>
      </c>
    </row>
    <row r="10" spans="1:4" s="77" customFormat="1" ht="36" customHeight="1">
      <c r="A10" s="49" t="s">
        <v>3093</v>
      </c>
      <c r="B10" s="443">
        <v>5486</v>
      </c>
      <c r="C10" s="443">
        <v>5760</v>
      </c>
      <c r="D10" s="447">
        <f t="shared" si="0"/>
        <v>0.05</v>
      </c>
    </row>
    <row r="11" spans="1:4" s="77" customFormat="1" ht="36" customHeight="1">
      <c r="A11" s="52" t="s">
        <v>3090</v>
      </c>
      <c r="B11" s="444">
        <v>5486</v>
      </c>
      <c r="C11" s="444">
        <v>5760</v>
      </c>
      <c r="D11" s="447">
        <f t="shared" si="0"/>
        <v>0.05</v>
      </c>
    </row>
    <row r="12" spans="1:4" s="77" customFormat="1" ht="36" customHeight="1">
      <c r="A12" s="49" t="s">
        <v>3094</v>
      </c>
      <c r="B12" s="443">
        <v>453</v>
      </c>
      <c r="C12" s="443">
        <v>500</v>
      </c>
      <c r="D12" s="447">
        <f t="shared" si="0"/>
        <v>0.104</v>
      </c>
    </row>
    <row r="13" spans="1:4" s="77" customFormat="1" ht="36" customHeight="1">
      <c r="A13" s="52" t="s">
        <v>3090</v>
      </c>
      <c r="B13" s="444">
        <v>453</v>
      </c>
      <c r="C13" s="444">
        <v>500</v>
      </c>
      <c r="D13" s="447">
        <f t="shared" si="0"/>
        <v>0.104</v>
      </c>
    </row>
    <row r="14" spans="1:4" s="77" customFormat="1" ht="36" customHeight="1">
      <c r="A14" s="49" t="s">
        <v>3095</v>
      </c>
      <c r="B14" s="443">
        <v>347</v>
      </c>
      <c r="C14" s="443">
        <v>378</v>
      </c>
      <c r="D14" s="447">
        <f t="shared" si="0"/>
        <v>8.8999999999999996E-2</v>
      </c>
    </row>
    <row r="15" spans="1:4" ht="36" customHeight="1">
      <c r="A15" s="52" t="s">
        <v>3090</v>
      </c>
      <c r="B15" s="444">
        <v>347</v>
      </c>
      <c r="C15" s="444">
        <v>378</v>
      </c>
      <c r="D15" s="447">
        <f t="shared" si="0"/>
        <v>8.8999999999999996E-2</v>
      </c>
    </row>
    <row r="16" spans="1:4" ht="36" customHeight="1">
      <c r="A16" s="49" t="s">
        <v>3096</v>
      </c>
      <c r="B16" s="443">
        <v>4560</v>
      </c>
      <c r="C16" s="443">
        <v>4788</v>
      </c>
      <c r="D16" s="447">
        <f t="shared" si="0"/>
        <v>0.05</v>
      </c>
    </row>
    <row r="17" spans="1:4" ht="36" customHeight="1">
      <c r="A17" s="52" t="s">
        <v>3090</v>
      </c>
      <c r="B17" s="444">
        <v>4560</v>
      </c>
      <c r="C17" s="444">
        <v>4788</v>
      </c>
      <c r="D17" s="447">
        <f t="shared" si="0"/>
        <v>0.05</v>
      </c>
    </row>
    <row r="18" spans="1:4" ht="36" customHeight="1">
      <c r="A18" s="49" t="s">
        <v>3268</v>
      </c>
      <c r="B18" s="59">
        <v>405</v>
      </c>
      <c r="C18" s="448">
        <v>425</v>
      </c>
      <c r="D18" s="447">
        <f t="shared" si="0"/>
        <v>4.9000000000000002E-2</v>
      </c>
    </row>
    <row r="19" spans="1:4" ht="36" customHeight="1">
      <c r="A19" s="52" t="s">
        <v>3090</v>
      </c>
      <c r="B19" s="74">
        <v>405</v>
      </c>
      <c r="C19" s="57">
        <v>425</v>
      </c>
      <c r="D19" s="447">
        <f t="shared" si="0"/>
        <v>4.9000000000000002E-2</v>
      </c>
    </row>
    <row r="20" spans="1:4" ht="36" customHeight="1">
      <c r="A20" s="58" t="s">
        <v>3097</v>
      </c>
      <c r="B20" s="59">
        <f>B4+B6+B8+B10+B12+B14+B16+B18</f>
        <v>30105</v>
      </c>
      <c r="C20" s="59">
        <f>C4+C6+C8+C10+C12+C14+C16+C18</f>
        <v>32546</v>
      </c>
      <c r="D20" s="447">
        <f t="shared" si="0"/>
        <v>8.1000000000000003E-2</v>
      </c>
    </row>
    <row r="21" spans="1:4" ht="36" customHeight="1">
      <c r="A21" s="52" t="s">
        <v>3098</v>
      </c>
      <c r="B21" s="59">
        <f>B5+B7+B9+B11+B13+B15+B17+B19</f>
        <v>30015</v>
      </c>
      <c r="C21" s="59">
        <f>C5+C7+C9+C11+C13+C15+C17+C19</f>
        <v>32438</v>
      </c>
      <c r="D21" s="447">
        <f t="shared" si="0"/>
        <v>8.1000000000000003E-2</v>
      </c>
    </row>
    <row r="22" spans="1:4" ht="36" customHeight="1">
      <c r="A22" s="85" t="s">
        <v>3270</v>
      </c>
      <c r="B22" s="443">
        <f>10140+6307</f>
        <v>16447</v>
      </c>
      <c r="C22" s="443">
        <f>12357+6600</f>
        <v>18957</v>
      </c>
      <c r="D22" s="447">
        <f t="shared" si="0"/>
        <v>0.153</v>
      </c>
    </row>
    <row r="23" spans="1:4" ht="36" customHeight="1">
      <c r="A23" s="60" t="s">
        <v>3269</v>
      </c>
      <c r="B23" s="443">
        <v>1190</v>
      </c>
      <c r="C23" s="443">
        <v>1051</v>
      </c>
      <c r="D23" s="447">
        <f t="shared" si="0"/>
        <v>-0.11700000000000001</v>
      </c>
    </row>
    <row r="24" spans="1:4" ht="36" customHeight="1">
      <c r="A24" s="58" t="s">
        <v>3101</v>
      </c>
      <c r="B24" s="59">
        <f>B20+B22+B23</f>
        <v>47742</v>
      </c>
      <c r="C24" s="59">
        <f>C20+C22+C23</f>
        <v>52554</v>
      </c>
      <c r="D24" s="447">
        <f t="shared" si="0"/>
        <v>0.10100000000000001</v>
      </c>
    </row>
    <row r="25" spans="1:4">
      <c r="B25" s="86"/>
      <c r="C25" s="86"/>
    </row>
    <row r="26" spans="1:4">
      <c r="B26" s="86"/>
      <c r="C26" s="86"/>
    </row>
    <row r="27" spans="1:4">
      <c r="B27" s="86"/>
      <c r="C27" s="86"/>
    </row>
    <row r="28" spans="1:4">
      <c r="B28" s="86"/>
      <c r="C28" s="86"/>
    </row>
  </sheetData>
  <autoFilter ref="A3:D24"/>
  <mergeCells count="1">
    <mergeCell ref="A1:D1"/>
  </mergeCells>
  <phoneticPr fontId="81" type="noConversion"/>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D46"/>
  <sheetViews>
    <sheetView showGridLines="0" showZeros="0" zoomScaleNormal="100" zoomScaleSheetLayoutView="100" workbookViewId="0">
      <pane ySplit="3" topLeftCell="A39" activePane="bottomLeft" state="frozen"/>
      <selection sqref="A1:D1"/>
      <selection pane="bottomLeft" activeCell="A43" sqref="A43"/>
    </sheetView>
  </sheetViews>
  <sheetFormatPr defaultColWidth="9" defaultRowHeight="15.6"/>
  <cols>
    <col min="1" max="1" width="46.109375" style="63" customWidth="1"/>
    <col min="2" max="4" width="20.6640625" style="63" customWidth="1"/>
    <col min="5" max="16384" width="9" style="63"/>
  </cols>
  <sheetData>
    <row r="1" spans="1:4" ht="45" customHeight="1">
      <c r="A1" s="505" t="s">
        <v>3232</v>
      </c>
      <c r="B1" s="506"/>
      <c r="C1" s="506"/>
      <c r="D1" s="506"/>
    </row>
    <row r="2" spans="1:4" ht="20.100000000000001" customHeight="1">
      <c r="A2" s="64"/>
      <c r="B2" s="65"/>
      <c r="C2" s="66"/>
      <c r="D2" s="67" t="s">
        <v>0</v>
      </c>
    </row>
    <row r="3" spans="1:4" ht="39" customHeight="1">
      <c r="A3" s="68" t="s">
        <v>3071</v>
      </c>
      <c r="B3" s="48" t="s">
        <v>3</v>
      </c>
      <c r="C3" s="48" t="s">
        <v>4</v>
      </c>
      <c r="D3" s="48" t="s">
        <v>5</v>
      </c>
    </row>
    <row r="4" spans="1:4" ht="39" customHeight="1">
      <c r="A4" s="69" t="s">
        <v>3072</v>
      </c>
      <c r="B4" s="443">
        <v>7752</v>
      </c>
      <c r="C4" s="443">
        <v>12357</v>
      </c>
      <c r="D4" s="397">
        <f t="shared" ref="D4:D42" si="0">IF(B4&lt;&gt;0,C4/B4-1,"")</f>
        <v>0.59399999999999997</v>
      </c>
    </row>
    <row r="5" spans="1:4" ht="39" customHeight="1">
      <c r="A5" s="70" t="s">
        <v>3073</v>
      </c>
      <c r="B5" s="444">
        <v>7362</v>
      </c>
      <c r="C5" s="444">
        <v>12191</v>
      </c>
      <c r="D5" s="397">
        <f t="shared" si="0"/>
        <v>0.65600000000000003</v>
      </c>
    </row>
    <row r="6" spans="1:4" ht="39" customHeight="1">
      <c r="A6" s="70" t="s">
        <v>3074</v>
      </c>
      <c r="B6" s="444">
        <v>52</v>
      </c>
      <c r="C6" s="444">
        <v>21</v>
      </c>
      <c r="D6" s="397">
        <f t="shared" si="0"/>
        <v>-0.59599999999999997</v>
      </c>
    </row>
    <row r="7" spans="1:4" s="62" customFormat="1" ht="39" customHeight="1">
      <c r="A7" s="70" t="s">
        <v>3075</v>
      </c>
      <c r="B7" s="97"/>
      <c r="C7" s="98"/>
      <c r="D7" s="397" t="str">
        <f t="shared" si="0"/>
        <v/>
      </c>
    </row>
    <row r="8" spans="1:4" s="62" customFormat="1" ht="39" customHeight="1">
      <c r="A8" s="73" t="s">
        <v>3076</v>
      </c>
      <c r="B8" s="94">
        <v>10214</v>
      </c>
      <c r="C8" s="94">
        <v>11388</v>
      </c>
      <c r="D8" s="397">
        <f t="shared" si="0"/>
        <v>0.115</v>
      </c>
    </row>
    <row r="9" spans="1:4" s="62" customFormat="1" ht="39" customHeight="1">
      <c r="A9" s="70" t="s">
        <v>3073</v>
      </c>
      <c r="B9" s="97">
        <v>9312</v>
      </c>
      <c r="C9" s="98">
        <v>9742</v>
      </c>
      <c r="D9" s="397">
        <f t="shared" si="0"/>
        <v>4.5999999999999999E-2</v>
      </c>
    </row>
    <row r="10" spans="1:4" s="62" customFormat="1" ht="39" customHeight="1">
      <c r="A10" s="70" t="s">
        <v>3074</v>
      </c>
      <c r="B10" s="97">
        <v>25</v>
      </c>
      <c r="C10" s="98">
        <v>28</v>
      </c>
      <c r="D10" s="397">
        <f t="shared" si="0"/>
        <v>0.12</v>
      </c>
    </row>
    <row r="11" spans="1:4" s="62" customFormat="1" ht="39" customHeight="1">
      <c r="A11" s="70" t="s">
        <v>3075</v>
      </c>
      <c r="B11" s="97">
        <v>783</v>
      </c>
      <c r="C11" s="98">
        <v>1581</v>
      </c>
      <c r="D11" s="397">
        <f t="shared" si="0"/>
        <v>1.0189999999999999</v>
      </c>
    </row>
    <row r="12" spans="1:4" s="62" customFormat="1" ht="39" customHeight="1">
      <c r="A12" s="69" t="s">
        <v>3077</v>
      </c>
      <c r="B12" s="94"/>
      <c r="C12" s="95"/>
      <c r="D12" s="397" t="str">
        <f t="shared" si="0"/>
        <v/>
      </c>
    </row>
    <row r="13" spans="1:4" ht="39" customHeight="1">
      <c r="A13" s="70" t="s">
        <v>3073</v>
      </c>
      <c r="B13" s="97"/>
      <c r="C13" s="98"/>
      <c r="D13" s="397" t="str">
        <f t="shared" si="0"/>
        <v/>
      </c>
    </row>
    <row r="14" spans="1:4" ht="39" customHeight="1">
      <c r="A14" s="70" t="s">
        <v>3074</v>
      </c>
      <c r="B14" s="97"/>
      <c r="C14" s="98"/>
      <c r="D14" s="397" t="str">
        <f t="shared" si="0"/>
        <v/>
      </c>
    </row>
    <row r="15" spans="1:4" ht="39" customHeight="1">
      <c r="A15" s="70" t="s">
        <v>3075</v>
      </c>
      <c r="B15" s="97">
        <v>0</v>
      </c>
      <c r="C15" s="98"/>
      <c r="D15" s="53" t="str">
        <f>IF(B15&gt;0,C15/B15-1,IF(B15&lt;0,-(C15/B15-1),""))</f>
        <v/>
      </c>
    </row>
    <row r="16" spans="1:4" ht="39" customHeight="1">
      <c r="A16" s="69" t="s">
        <v>3078</v>
      </c>
      <c r="B16" s="94">
        <v>12141</v>
      </c>
      <c r="C16" s="95">
        <v>12384</v>
      </c>
      <c r="D16" s="397">
        <f t="shared" si="0"/>
        <v>0.02</v>
      </c>
    </row>
    <row r="17" spans="1:4" ht="39" customHeight="1">
      <c r="A17" s="70" t="s">
        <v>3073</v>
      </c>
      <c r="B17" s="97">
        <v>12141</v>
      </c>
      <c r="C17" s="71">
        <v>12384</v>
      </c>
      <c r="D17" s="397">
        <f t="shared" si="0"/>
        <v>0.02</v>
      </c>
    </row>
    <row r="18" spans="1:4" ht="39" customHeight="1">
      <c r="A18" s="70" t="s">
        <v>3074</v>
      </c>
      <c r="B18" s="97"/>
      <c r="C18" s="71"/>
      <c r="D18" s="397" t="str">
        <f t="shared" si="0"/>
        <v/>
      </c>
    </row>
    <row r="19" spans="1:4" ht="39" customHeight="1">
      <c r="A19" s="70" t="s">
        <v>3075</v>
      </c>
      <c r="B19" s="97"/>
      <c r="C19" s="71"/>
      <c r="D19" s="397" t="str">
        <f t="shared" si="0"/>
        <v/>
      </c>
    </row>
    <row r="20" spans="1:4" ht="39" customHeight="1">
      <c r="A20" s="69" t="s">
        <v>3079</v>
      </c>
      <c r="B20" s="94">
        <v>453</v>
      </c>
      <c r="C20" s="95">
        <v>500</v>
      </c>
      <c r="D20" s="397">
        <f t="shared" si="0"/>
        <v>0.104</v>
      </c>
    </row>
    <row r="21" spans="1:4" ht="39" customHeight="1">
      <c r="A21" s="70" t="s">
        <v>3073</v>
      </c>
      <c r="B21" s="97">
        <v>453</v>
      </c>
      <c r="C21" s="95">
        <v>500</v>
      </c>
      <c r="D21" s="397">
        <f t="shared" si="0"/>
        <v>0.104</v>
      </c>
    </row>
    <row r="22" spans="1:4" ht="39" customHeight="1">
      <c r="A22" s="70" t="s">
        <v>3074</v>
      </c>
      <c r="B22" s="97"/>
      <c r="C22" s="97"/>
      <c r="D22" s="397" t="str">
        <f t="shared" si="0"/>
        <v/>
      </c>
    </row>
    <row r="23" spans="1:4" ht="39" customHeight="1">
      <c r="A23" s="70" t="s">
        <v>3075</v>
      </c>
      <c r="B23" s="97"/>
      <c r="C23" s="98"/>
      <c r="D23" s="397" t="str">
        <f t="shared" si="0"/>
        <v/>
      </c>
    </row>
    <row r="24" spans="1:4" ht="39" customHeight="1">
      <c r="A24" s="69" t="s">
        <v>3080</v>
      </c>
      <c r="B24" s="99">
        <v>347</v>
      </c>
      <c r="C24" s="95">
        <v>378</v>
      </c>
      <c r="D24" s="397">
        <f t="shared" si="0"/>
        <v>8.8999999999999996E-2</v>
      </c>
    </row>
    <row r="25" spans="1:4" ht="39" customHeight="1">
      <c r="A25" s="70" t="s">
        <v>3073</v>
      </c>
      <c r="B25" s="97"/>
      <c r="C25" s="100"/>
      <c r="D25" s="397" t="str">
        <f t="shared" si="0"/>
        <v/>
      </c>
    </row>
    <row r="26" spans="1:4" ht="39" customHeight="1">
      <c r="A26" s="70" t="s">
        <v>3074</v>
      </c>
      <c r="B26" s="97"/>
      <c r="C26" s="97"/>
      <c r="D26" s="397" t="str">
        <f t="shared" si="0"/>
        <v/>
      </c>
    </row>
    <row r="27" spans="1:4" ht="39" customHeight="1">
      <c r="A27" s="70" t="s">
        <v>3075</v>
      </c>
      <c r="B27" s="97"/>
      <c r="C27" s="97"/>
      <c r="D27" s="397" t="str">
        <f t="shared" si="0"/>
        <v/>
      </c>
    </row>
    <row r="28" spans="1:4" ht="39" customHeight="1">
      <c r="A28" s="69" t="s">
        <v>3081</v>
      </c>
      <c r="B28" s="94">
        <v>3865</v>
      </c>
      <c r="C28" s="95">
        <v>4407</v>
      </c>
      <c r="D28" s="397">
        <f t="shared" si="0"/>
        <v>0.14000000000000001</v>
      </c>
    </row>
    <row r="29" spans="1:4" ht="39" customHeight="1">
      <c r="A29" s="70" t="s">
        <v>3073</v>
      </c>
      <c r="B29" s="97">
        <v>3095</v>
      </c>
      <c r="C29" s="100">
        <v>3528</v>
      </c>
      <c r="D29" s="397">
        <f t="shared" si="0"/>
        <v>0.14000000000000001</v>
      </c>
    </row>
    <row r="30" spans="1:4" ht="39" customHeight="1">
      <c r="A30" s="70" t="s">
        <v>3074</v>
      </c>
      <c r="B30" s="97">
        <v>1</v>
      </c>
      <c r="C30" s="100">
        <v>2</v>
      </c>
      <c r="D30" s="397">
        <f t="shared" si="0"/>
        <v>1</v>
      </c>
    </row>
    <row r="31" spans="1:4" ht="39" customHeight="1">
      <c r="A31" s="70" t="s">
        <v>3075</v>
      </c>
      <c r="B31" s="97">
        <v>769</v>
      </c>
      <c r="C31" s="100">
        <v>877</v>
      </c>
      <c r="D31" s="397">
        <f t="shared" si="0"/>
        <v>0.14000000000000001</v>
      </c>
    </row>
    <row r="32" spans="1:4" s="78" customFormat="1" ht="39" customHeight="1">
      <c r="A32" s="445" t="s">
        <v>3266</v>
      </c>
      <c r="B32" s="443">
        <v>752</v>
      </c>
      <c r="C32" s="443">
        <v>782</v>
      </c>
      <c r="D32" s="397">
        <f t="shared" si="0"/>
        <v>0.04</v>
      </c>
    </row>
    <row r="33" spans="1:4" s="78" customFormat="1" ht="39" customHeight="1">
      <c r="A33" s="446" t="s">
        <v>3073</v>
      </c>
      <c r="B33" s="444">
        <v>752</v>
      </c>
      <c r="C33" s="444">
        <v>782</v>
      </c>
      <c r="D33" s="397">
        <f t="shared" si="0"/>
        <v>0.04</v>
      </c>
    </row>
    <row r="34" spans="1:4" s="78" customFormat="1" ht="39" customHeight="1">
      <c r="A34" s="446" t="s">
        <v>3074</v>
      </c>
      <c r="B34" s="444"/>
      <c r="C34" s="444"/>
      <c r="D34" s="397" t="str">
        <f t="shared" si="0"/>
        <v/>
      </c>
    </row>
    <row r="35" spans="1:4" s="78" customFormat="1" ht="39" customHeight="1">
      <c r="A35" s="446" t="s">
        <v>3075</v>
      </c>
      <c r="B35" s="444"/>
      <c r="C35" s="444"/>
      <c r="D35" s="397" t="str">
        <f t="shared" si="0"/>
        <v/>
      </c>
    </row>
    <row r="36" spans="1:4" ht="39" customHeight="1">
      <c r="A36" s="58" t="s">
        <v>3082</v>
      </c>
      <c r="B36" s="99">
        <f>B4+B8+B12+B16+B20+B24+B28+B32</f>
        <v>35524</v>
      </c>
      <c r="C36" s="99">
        <f>C4+C8+C12+C16+C20+C24+C28+C32</f>
        <v>42196</v>
      </c>
      <c r="D36" s="397">
        <f t="shared" si="0"/>
        <v>0.188</v>
      </c>
    </row>
    <row r="37" spans="1:4" ht="39" customHeight="1">
      <c r="A37" s="70" t="s">
        <v>3083</v>
      </c>
      <c r="B37" s="99">
        <f t="shared" ref="B37:C39" si="1">B5+B9+B13+B17+B21+B25+B29+B33</f>
        <v>33115</v>
      </c>
      <c r="C37" s="99">
        <f t="shared" si="1"/>
        <v>39127</v>
      </c>
      <c r="D37" s="397">
        <f t="shared" si="0"/>
        <v>0.182</v>
      </c>
    </row>
    <row r="38" spans="1:4" ht="39" customHeight="1">
      <c r="A38" s="70" t="s">
        <v>3084</v>
      </c>
      <c r="B38" s="99">
        <f t="shared" si="1"/>
        <v>78</v>
      </c>
      <c r="C38" s="99">
        <f t="shared" si="1"/>
        <v>51</v>
      </c>
      <c r="D38" s="397">
        <f t="shared" si="0"/>
        <v>-0.34599999999999997</v>
      </c>
    </row>
    <row r="39" spans="1:4" ht="39" customHeight="1">
      <c r="A39" s="70" t="s">
        <v>3085</v>
      </c>
      <c r="B39" s="99">
        <f t="shared" si="1"/>
        <v>1552</v>
      </c>
      <c r="C39" s="99">
        <f t="shared" si="1"/>
        <v>2458</v>
      </c>
      <c r="D39" s="397">
        <f t="shared" si="0"/>
        <v>0.58399999999999996</v>
      </c>
    </row>
    <row r="40" spans="1:4" ht="39" customHeight="1">
      <c r="A40" s="60" t="s">
        <v>3086</v>
      </c>
      <c r="B40" s="443">
        <v>4375</v>
      </c>
      <c r="C40" s="443">
        <v>9326</v>
      </c>
      <c r="D40" s="447">
        <f t="shared" si="0"/>
        <v>1.1319999999999999</v>
      </c>
    </row>
    <row r="41" spans="1:4" ht="39" customHeight="1">
      <c r="A41" s="60" t="s">
        <v>3267</v>
      </c>
      <c r="B41" s="443">
        <v>7843</v>
      </c>
      <c r="C41" s="443">
        <v>1032</v>
      </c>
      <c r="D41" s="447">
        <f t="shared" si="0"/>
        <v>-0.86799999999999999</v>
      </c>
    </row>
    <row r="42" spans="1:4" ht="39" customHeight="1">
      <c r="A42" s="58" t="s">
        <v>3087</v>
      </c>
      <c r="B42" s="94">
        <f>B36+B40+B41</f>
        <v>47742</v>
      </c>
      <c r="C42" s="94">
        <f>C36+C40+C41</f>
        <v>52554</v>
      </c>
      <c r="D42" s="397">
        <f t="shared" si="0"/>
        <v>0.10100000000000001</v>
      </c>
    </row>
    <row r="43" spans="1:4">
      <c r="B43" s="76"/>
      <c r="C43" s="76"/>
    </row>
    <row r="44" spans="1:4">
      <c r="B44" s="76"/>
      <c r="C44" s="76"/>
    </row>
    <row r="45" spans="1:4">
      <c r="B45" s="76"/>
      <c r="C45" s="76"/>
    </row>
    <row r="46" spans="1:4">
      <c r="B46" s="76"/>
      <c r="C46" s="76"/>
    </row>
  </sheetData>
  <autoFilter ref="A3:D42"/>
  <mergeCells count="1">
    <mergeCell ref="A1:D1"/>
  </mergeCells>
  <phoneticPr fontId="81" type="noConversion"/>
  <conditionalFormatting sqref="D15 C25 C29:C35 C23 C6:C7 C9:C11 C13:C15 C17:C19">
    <cfRule type="cellIs" dxfId="7" priority="1" stopIfTrue="1" operator="lessThanOrEqual">
      <formula>-1</formula>
    </cfRule>
  </conditionalFormatting>
  <printOptions horizontalCentered="1"/>
  <pageMargins left="0.47222222222222199" right="0.39305555555555599" top="0.74791666666666701" bottom="0.74791666666666701" header="0.31458333333333299" footer="0.31458333333333299"/>
  <pageSetup paperSize="9" scale="75" orientation="portrait" r:id="rId1"/>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D28"/>
  <sheetViews>
    <sheetView showGridLines="0" showZeros="0" zoomScaleNormal="100" zoomScaleSheetLayoutView="100" workbookViewId="0">
      <selection activeCell="I11" sqref="I11"/>
    </sheetView>
  </sheetViews>
  <sheetFormatPr defaultColWidth="9" defaultRowHeight="15.6"/>
  <cols>
    <col min="1" max="1" width="50.77734375" style="41" customWidth="1"/>
    <col min="2" max="3" width="20.6640625" style="42" customWidth="1"/>
    <col min="4" max="4" width="20.6640625" style="41" customWidth="1"/>
    <col min="5" max="6" width="12.6640625" style="41"/>
    <col min="7" max="245" width="9" style="41"/>
    <col min="246" max="246" width="41.6640625" style="41" customWidth="1"/>
    <col min="247" max="248" width="14.44140625" style="41" customWidth="1"/>
    <col min="249" max="249" width="13.88671875" style="41" customWidth="1"/>
    <col min="250" max="252" width="9" style="41"/>
    <col min="253" max="254" width="10.44140625" style="41" customWidth="1"/>
    <col min="255" max="501" width="9" style="41"/>
    <col min="502" max="502" width="41.6640625" style="41" customWidth="1"/>
    <col min="503" max="504" width="14.44140625" style="41" customWidth="1"/>
    <col min="505" max="505" width="13.88671875" style="41" customWidth="1"/>
    <col min="506" max="508" width="9" style="41"/>
    <col min="509" max="510" width="10.44140625" style="41" customWidth="1"/>
    <col min="511" max="757" width="9" style="41"/>
    <col min="758" max="758" width="41.6640625" style="41" customWidth="1"/>
    <col min="759" max="760" width="14.44140625" style="41" customWidth="1"/>
    <col min="761" max="761" width="13.88671875" style="41" customWidth="1"/>
    <col min="762" max="764" width="9" style="41"/>
    <col min="765" max="766" width="10.44140625" style="41" customWidth="1"/>
    <col min="767" max="1013" width="9" style="41"/>
    <col min="1014" max="1014" width="41.6640625" style="41" customWidth="1"/>
    <col min="1015" max="1016" width="14.44140625" style="41" customWidth="1"/>
    <col min="1017" max="1017" width="13.88671875" style="41" customWidth="1"/>
    <col min="1018" max="1020" width="9" style="41"/>
    <col min="1021" max="1022" width="10.44140625" style="41" customWidth="1"/>
    <col min="1023" max="1269" width="9" style="41"/>
    <col min="1270" max="1270" width="41.6640625" style="41" customWidth="1"/>
    <col min="1271" max="1272" width="14.44140625" style="41" customWidth="1"/>
    <col min="1273" max="1273" width="13.88671875" style="41" customWidth="1"/>
    <col min="1274" max="1276" width="9" style="41"/>
    <col min="1277" max="1278" width="10.44140625" style="41" customWidth="1"/>
    <col min="1279" max="1525" width="9" style="41"/>
    <col min="1526" max="1526" width="41.6640625" style="41" customWidth="1"/>
    <col min="1527" max="1528" width="14.44140625" style="41" customWidth="1"/>
    <col min="1529" max="1529" width="13.88671875" style="41" customWidth="1"/>
    <col min="1530" max="1532" width="9" style="41"/>
    <col min="1533" max="1534" width="10.44140625" style="41" customWidth="1"/>
    <col min="1535" max="1781" width="9" style="41"/>
    <col min="1782" max="1782" width="41.6640625" style="41" customWidth="1"/>
    <col min="1783" max="1784" width="14.44140625" style="41" customWidth="1"/>
    <col min="1785" max="1785" width="13.88671875" style="41" customWidth="1"/>
    <col min="1786" max="1788" width="9" style="41"/>
    <col min="1789" max="1790" width="10.44140625" style="41" customWidth="1"/>
    <col min="1791" max="2037" width="9" style="41"/>
    <col min="2038" max="2038" width="41.6640625" style="41" customWidth="1"/>
    <col min="2039" max="2040" width="14.44140625" style="41" customWidth="1"/>
    <col min="2041" max="2041" width="13.88671875" style="41" customWidth="1"/>
    <col min="2042" max="2044" width="9" style="41"/>
    <col min="2045" max="2046" width="10.44140625" style="41" customWidth="1"/>
    <col min="2047" max="2293" width="9" style="41"/>
    <col min="2294" max="2294" width="41.6640625" style="41" customWidth="1"/>
    <col min="2295" max="2296" width="14.44140625" style="41" customWidth="1"/>
    <col min="2297" max="2297" width="13.88671875" style="41" customWidth="1"/>
    <col min="2298" max="2300" width="9" style="41"/>
    <col min="2301" max="2302" width="10.44140625" style="41" customWidth="1"/>
    <col min="2303" max="2549" width="9" style="41"/>
    <col min="2550" max="2550" width="41.6640625" style="41" customWidth="1"/>
    <col min="2551" max="2552" width="14.44140625" style="41" customWidth="1"/>
    <col min="2553" max="2553" width="13.88671875" style="41" customWidth="1"/>
    <col min="2554" max="2556" width="9" style="41"/>
    <col min="2557" max="2558" width="10.44140625" style="41" customWidth="1"/>
    <col min="2559" max="2805" width="9" style="41"/>
    <col min="2806" max="2806" width="41.6640625" style="41" customWidth="1"/>
    <col min="2807" max="2808" width="14.44140625" style="41" customWidth="1"/>
    <col min="2809" max="2809" width="13.88671875" style="41" customWidth="1"/>
    <col min="2810" max="2812" width="9" style="41"/>
    <col min="2813" max="2814" width="10.44140625" style="41" customWidth="1"/>
    <col min="2815" max="3061" width="9" style="41"/>
    <col min="3062" max="3062" width="41.6640625" style="41" customWidth="1"/>
    <col min="3063" max="3064" width="14.44140625" style="41" customWidth="1"/>
    <col min="3065" max="3065" width="13.88671875" style="41" customWidth="1"/>
    <col min="3066" max="3068" width="9" style="41"/>
    <col min="3069" max="3070" width="10.44140625" style="41" customWidth="1"/>
    <col min="3071" max="3317" width="9" style="41"/>
    <col min="3318" max="3318" width="41.6640625" style="41" customWidth="1"/>
    <col min="3319" max="3320" width="14.44140625" style="41" customWidth="1"/>
    <col min="3321" max="3321" width="13.88671875" style="41" customWidth="1"/>
    <col min="3322" max="3324" width="9" style="41"/>
    <col min="3325" max="3326" width="10.44140625" style="41" customWidth="1"/>
    <col min="3327" max="3573" width="9" style="41"/>
    <col min="3574" max="3574" width="41.6640625" style="41" customWidth="1"/>
    <col min="3575" max="3576" width="14.44140625" style="41" customWidth="1"/>
    <col min="3577" max="3577" width="13.88671875" style="41" customWidth="1"/>
    <col min="3578" max="3580" width="9" style="41"/>
    <col min="3581" max="3582" width="10.44140625" style="41" customWidth="1"/>
    <col min="3583" max="3829" width="9" style="41"/>
    <col min="3830" max="3830" width="41.6640625" style="41" customWidth="1"/>
    <col min="3831" max="3832" width="14.44140625" style="41" customWidth="1"/>
    <col min="3833" max="3833" width="13.88671875" style="41" customWidth="1"/>
    <col min="3834" max="3836" width="9" style="41"/>
    <col min="3837" max="3838" width="10.44140625" style="41" customWidth="1"/>
    <col min="3839" max="4085" width="9" style="41"/>
    <col min="4086" max="4086" width="41.6640625" style="41" customWidth="1"/>
    <col min="4087" max="4088" width="14.44140625" style="41" customWidth="1"/>
    <col min="4089" max="4089" width="13.88671875" style="41" customWidth="1"/>
    <col min="4090" max="4092" width="9" style="41"/>
    <col min="4093" max="4094" width="10.44140625" style="41" customWidth="1"/>
    <col min="4095" max="4341" width="9" style="41"/>
    <col min="4342" max="4342" width="41.6640625" style="41" customWidth="1"/>
    <col min="4343" max="4344" width="14.44140625" style="41" customWidth="1"/>
    <col min="4345" max="4345" width="13.88671875" style="41" customWidth="1"/>
    <col min="4346" max="4348" width="9" style="41"/>
    <col min="4349" max="4350" width="10.44140625" style="41" customWidth="1"/>
    <col min="4351" max="4597" width="9" style="41"/>
    <col min="4598" max="4598" width="41.6640625" style="41" customWidth="1"/>
    <col min="4599" max="4600" width="14.44140625" style="41" customWidth="1"/>
    <col min="4601" max="4601" width="13.88671875" style="41" customWidth="1"/>
    <col min="4602" max="4604" width="9" style="41"/>
    <col min="4605" max="4606" width="10.44140625" style="41" customWidth="1"/>
    <col min="4607" max="4853" width="9" style="41"/>
    <col min="4854" max="4854" width="41.6640625" style="41" customWidth="1"/>
    <col min="4855" max="4856" width="14.44140625" style="41" customWidth="1"/>
    <col min="4857" max="4857" width="13.88671875" style="41" customWidth="1"/>
    <col min="4858" max="4860" width="9" style="41"/>
    <col min="4861" max="4862" width="10.44140625" style="41" customWidth="1"/>
    <col min="4863" max="5109" width="9" style="41"/>
    <col min="5110" max="5110" width="41.6640625" style="41" customWidth="1"/>
    <col min="5111" max="5112" width="14.44140625" style="41" customWidth="1"/>
    <col min="5113" max="5113" width="13.88671875" style="41" customWidth="1"/>
    <col min="5114" max="5116" width="9" style="41"/>
    <col min="5117" max="5118" width="10.44140625" style="41" customWidth="1"/>
    <col min="5119" max="5365" width="9" style="41"/>
    <col min="5366" max="5366" width="41.6640625" style="41" customWidth="1"/>
    <col min="5367" max="5368" width="14.44140625" style="41" customWidth="1"/>
    <col min="5369" max="5369" width="13.88671875" style="41" customWidth="1"/>
    <col min="5370" max="5372" width="9" style="41"/>
    <col min="5373" max="5374" width="10.44140625" style="41" customWidth="1"/>
    <col min="5375" max="5621" width="9" style="41"/>
    <col min="5622" max="5622" width="41.6640625" style="41" customWidth="1"/>
    <col min="5623" max="5624" width="14.44140625" style="41" customWidth="1"/>
    <col min="5625" max="5625" width="13.88671875" style="41" customWidth="1"/>
    <col min="5626" max="5628" width="9" style="41"/>
    <col min="5629" max="5630" width="10.44140625" style="41" customWidth="1"/>
    <col min="5631" max="5877" width="9" style="41"/>
    <col min="5878" max="5878" width="41.6640625" style="41" customWidth="1"/>
    <col min="5879" max="5880" width="14.44140625" style="41" customWidth="1"/>
    <col min="5881" max="5881" width="13.88671875" style="41" customWidth="1"/>
    <col min="5882" max="5884" width="9" style="41"/>
    <col min="5885" max="5886" width="10.44140625" style="41" customWidth="1"/>
    <col min="5887" max="6133" width="9" style="41"/>
    <col min="6134" max="6134" width="41.6640625" style="41" customWidth="1"/>
    <col min="6135" max="6136" width="14.44140625" style="41" customWidth="1"/>
    <col min="6137" max="6137" width="13.88671875" style="41" customWidth="1"/>
    <col min="6138" max="6140" width="9" style="41"/>
    <col min="6141" max="6142" width="10.44140625" style="41" customWidth="1"/>
    <col min="6143" max="6389" width="9" style="41"/>
    <col min="6390" max="6390" width="41.6640625" style="41" customWidth="1"/>
    <col min="6391" max="6392" width="14.44140625" style="41" customWidth="1"/>
    <col min="6393" max="6393" width="13.88671875" style="41" customWidth="1"/>
    <col min="6394" max="6396" width="9" style="41"/>
    <col min="6397" max="6398" width="10.44140625" style="41" customWidth="1"/>
    <col min="6399" max="6645" width="9" style="41"/>
    <col min="6646" max="6646" width="41.6640625" style="41" customWidth="1"/>
    <col min="6647" max="6648" width="14.44140625" style="41" customWidth="1"/>
    <col min="6649" max="6649" width="13.88671875" style="41" customWidth="1"/>
    <col min="6650" max="6652" width="9" style="41"/>
    <col min="6653" max="6654" width="10.44140625" style="41" customWidth="1"/>
    <col min="6655" max="6901" width="9" style="41"/>
    <col min="6902" max="6902" width="41.6640625" style="41" customWidth="1"/>
    <col min="6903" max="6904" width="14.44140625" style="41" customWidth="1"/>
    <col min="6905" max="6905" width="13.88671875" style="41" customWidth="1"/>
    <col min="6906" max="6908" width="9" style="41"/>
    <col min="6909" max="6910" width="10.44140625" style="41" customWidth="1"/>
    <col min="6911" max="7157" width="9" style="41"/>
    <col min="7158" max="7158" width="41.6640625" style="41" customWidth="1"/>
    <col min="7159" max="7160" width="14.44140625" style="41" customWidth="1"/>
    <col min="7161" max="7161" width="13.88671875" style="41" customWidth="1"/>
    <col min="7162" max="7164" width="9" style="41"/>
    <col min="7165" max="7166" width="10.44140625" style="41" customWidth="1"/>
    <col min="7167" max="7413" width="9" style="41"/>
    <col min="7414" max="7414" width="41.6640625" style="41" customWidth="1"/>
    <col min="7415" max="7416" width="14.44140625" style="41" customWidth="1"/>
    <col min="7417" max="7417" width="13.88671875" style="41" customWidth="1"/>
    <col min="7418" max="7420" width="9" style="41"/>
    <col min="7421" max="7422" width="10.44140625" style="41" customWidth="1"/>
    <col min="7423" max="7669" width="9" style="41"/>
    <col min="7670" max="7670" width="41.6640625" style="41" customWidth="1"/>
    <col min="7671" max="7672" width="14.44140625" style="41" customWidth="1"/>
    <col min="7673" max="7673" width="13.88671875" style="41" customWidth="1"/>
    <col min="7674" max="7676" width="9" style="41"/>
    <col min="7677" max="7678" width="10.44140625" style="41" customWidth="1"/>
    <col min="7679" max="7925" width="9" style="41"/>
    <col min="7926" max="7926" width="41.6640625" style="41" customWidth="1"/>
    <col min="7927" max="7928" width="14.44140625" style="41" customWidth="1"/>
    <col min="7929" max="7929" width="13.88671875" style="41" customWidth="1"/>
    <col min="7930" max="7932" width="9" style="41"/>
    <col min="7933" max="7934" width="10.44140625" style="41" customWidth="1"/>
    <col min="7935" max="8181" width="9" style="41"/>
    <col min="8182" max="8182" width="41.6640625" style="41" customWidth="1"/>
    <col min="8183" max="8184" width="14.44140625" style="41" customWidth="1"/>
    <col min="8185" max="8185" width="13.88671875" style="41" customWidth="1"/>
    <col min="8186" max="8188" width="9" style="41"/>
    <col min="8189" max="8190" width="10.44140625" style="41" customWidth="1"/>
    <col min="8191" max="8437" width="9" style="41"/>
    <col min="8438" max="8438" width="41.6640625" style="41" customWidth="1"/>
    <col min="8439" max="8440" width="14.44140625" style="41" customWidth="1"/>
    <col min="8441" max="8441" width="13.88671875" style="41" customWidth="1"/>
    <col min="8442" max="8444" width="9" style="41"/>
    <col min="8445" max="8446" width="10.44140625" style="41" customWidth="1"/>
    <col min="8447" max="8693" width="9" style="41"/>
    <col min="8694" max="8694" width="41.6640625" style="41" customWidth="1"/>
    <col min="8695" max="8696" width="14.44140625" style="41" customWidth="1"/>
    <col min="8697" max="8697" width="13.88671875" style="41" customWidth="1"/>
    <col min="8698" max="8700" width="9" style="41"/>
    <col min="8701" max="8702" width="10.44140625" style="41" customWidth="1"/>
    <col min="8703" max="8949" width="9" style="41"/>
    <col min="8950" max="8950" width="41.6640625" style="41" customWidth="1"/>
    <col min="8951" max="8952" width="14.44140625" style="41" customWidth="1"/>
    <col min="8953" max="8953" width="13.88671875" style="41" customWidth="1"/>
    <col min="8954" max="8956" width="9" style="41"/>
    <col min="8957" max="8958" width="10.44140625" style="41" customWidth="1"/>
    <col min="8959" max="9205" width="9" style="41"/>
    <col min="9206" max="9206" width="41.6640625" style="41" customWidth="1"/>
    <col min="9207" max="9208" width="14.44140625" style="41" customWidth="1"/>
    <col min="9209" max="9209" width="13.88671875" style="41" customWidth="1"/>
    <col min="9210" max="9212" width="9" style="41"/>
    <col min="9213" max="9214" width="10.44140625" style="41" customWidth="1"/>
    <col min="9215" max="9461" width="9" style="41"/>
    <col min="9462" max="9462" width="41.6640625" style="41" customWidth="1"/>
    <col min="9463" max="9464" width="14.44140625" style="41" customWidth="1"/>
    <col min="9465" max="9465" width="13.88671875" style="41" customWidth="1"/>
    <col min="9466" max="9468" width="9" style="41"/>
    <col min="9469" max="9470" width="10.44140625" style="41" customWidth="1"/>
    <col min="9471" max="9717" width="9" style="41"/>
    <col min="9718" max="9718" width="41.6640625" style="41" customWidth="1"/>
    <col min="9719" max="9720" width="14.44140625" style="41" customWidth="1"/>
    <col min="9721" max="9721" width="13.88671875" style="41" customWidth="1"/>
    <col min="9722" max="9724" width="9" style="41"/>
    <col min="9725" max="9726" width="10.44140625" style="41" customWidth="1"/>
    <col min="9727" max="9973" width="9" style="41"/>
    <col min="9974" max="9974" width="41.6640625" style="41" customWidth="1"/>
    <col min="9975" max="9976" width="14.44140625" style="41" customWidth="1"/>
    <col min="9977" max="9977" width="13.88671875" style="41" customWidth="1"/>
    <col min="9978" max="9980" width="9" style="41"/>
    <col min="9981" max="9982" width="10.44140625" style="41" customWidth="1"/>
    <col min="9983" max="10229" width="9" style="41"/>
    <col min="10230" max="10230" width="41.6640625" style="41" customWidth="1"/>
    <col min="10231" max="10232" width="14.44140625" style="41" customWidth="1"/>
    <col min="10233" max="10233" width="13.88671875" style="41" customWidth="1"/>
    <col min="10234" max="10236" width="9" style="41"/>
    <col min="10237" max="10238" width="10.44140625" style="41" customWidth="1"/>
    <col min="10239" max="10485" width="9" style="41"/>
    <col min="10486" max="10486" width="41.6640625" style="41" customWidth="1"/>
    <col min="10487" max="10488" width="14.44140625" style="41" customWidth="1"/>
    <col min="10489" max="10489" width="13.88671875" style="41" customWidth="1"/>
    <col min="10490" max="10492" width="9" style="41"/>
    <col min="10493" max="10494" width="10.44140625" style="41" customWidth="1"/>
    <col min="10495" max="10741" width="9" style="41"/>
    <col min="10742" max="10742" width="41.6640625" style="41" customWidth="1"/>
    <col min="10743" max="10744" width="14.44140625" style="41" customWidth="1"/>
    <col min="10745" max="10745" width="13.88671875" style="41" customWidth="1"/>
    <col min="10746" max="10748" width="9" style="41"/>
    <col min="10749" max="10750" width="10.44140625" style="41" customWidth="1"/>
    <col min="10751" max="10997" width="9" style="41"/>
    <col min="10998" max="10998" width="41.6640625" style="41" customWidth="1"/>
    <col min="10999" max="11000" width="14.44140625" style="41" customWidth="1"/>
    <col min="11001" max="11001" width="13.88671875" style="41" customWidth="1"/>
    <col min="11002" max="11004" width="9" style="41"/>
    <col min="11005" max="11006" width="10.44140625" style="41" customWidth="1"/>
    <col min="11007" max="11253" width="9" style="41"/>
    <col min="11254" max="11254" width="41.6640625" style="41" customWidth="1"/>
    <col min="11255" max="11256" width="14.44140625" style="41" customWidth="1"/>
    <col min="11257" max="11257" width="13.88671875" style="41" customWidth="1"/>
    <col min="11258" max="11260" width="9" style="41"/>
    <col min="11261" max="11262" width="10.44140625" style="41" customWidth="1"/>
    <col min="11263" max="11509" width="9" style="41"/>
    <col min="11510" max="11510" width="41.6640625" style="41" customWidth="1"/>
    <col min="11511" max="11512" width="14.44140625" style="41" customWidth="1"/>
    <col min="11513" max="11513" width="13.88671875" style="41" customWidth="1"/>
    <col min="11514" max="11516" width="9" style="41"/>
    <col min="11517" max="11518" width="10.44140625" style="41" customWidth="1"/>
    <col min="11519" max="11765" width="9" style="41"/>
    <col min="11766" max="11766" width="41.6640625" style="41" customWidth="1"/>
    <col min="11767" max="11768" width="14.44140625" style="41" customWidth="1"/>
    <col min="11769" max="11769" width="13.88671875" style="41" customWidth="1"/>
    <col min="11770" max="11772" width="9" style="41"/>
    <col min="11773" max="11774" width="10.44140625" style="41" customWidth="1"/>
    <col min="11775" max="12021" width="9" style="41"/>
    <col min="12022" max="12022" width="41.6640625" style="41" customWidth="1"/>
    <col min="12023" max="12024" width="14.44140625" style="41" customWidth="1"/>
    <col min="12025" max="12025" width="13.88671875" style="41" customWidth="1"/>
    <col min="12026" max="12028" width="9" style="41"/>
    <col min="12029" max="12030" width="10.44140625" style="41" customWidth="1"/>
    <col min="12031" max="12277" width="9" style="41"/>
    <col min="12278" max="12278" width="41.6640625" style="41" customWidth="1"/>
    <col min="12279" max="12280" width="14.44140625" style="41" customWidth="1"/>
    <col min="12281" max="12281" width="13.88671875" style="41" customWidth="1"/>
    <col min="12282" max="12284" width="9" style="41"/>
    <col min="12285" max="12286" width="10.44140625" style="41" customWidth="1"/>
    <col min="12287" max="12533" width="9" style="41"/>
    <col min="12534" max="12534" width="41.6640625" style="41" customWidth="1"/>
    <col min="12535" max="12536" width="14.44140625" style="41" customWidth="1"/>
    <col min="12537" max="12537" width="13.88671875" style="41" customWidth="1"/>
    <col min="12538" max="12540" width="9" style="41"/>
    <col min="12541" max="12542" width="10.44140625" style="41" customWidth="1"/>
    <col min="12543" max="12789" width="9" style="41"/>
    <col min="12790" max="12790" width="41.6640625" style="41" customWidth="1"/>
    <col min="12791" max="12792" width="14.44140625" style="41" customWidth="1"/>
    <col min="12793" max="12793" width="13.88671875" style="41" customWidth="1"/>
    <col min="12794" max="12796" width="9" style="41"/>
    <col min="12797" max="12798" width="10.44140625" style="41" customWidth="1"/>
    <col min="12799" max="13045" width="9" style="41"/>
    <col min="13046" max="13046" width="41.6640625" style="41" customWidth="1"/>
    <col min="13047" max="13048" width="14.44140625" style="41" customWidth="1"/>
    <col min="13049" max="13049" width="13.88671875" style="41" customWidth="1"/>
    <col min="13050" max="13052" width="9" style="41"/>
    <col min="13053" max="13054" width="10.44140625" style="41" customWidth="1"/>
    <col min="13055" max="13301" width="9" style="41"/>
    <col min="13302" max="13302" width="41.6640625" style="41" customWidth="1"/>
    <col min="13303" max="13304" width="14.44140625" style="41" customWidth="1"/>
    <col min="13305" max="13305" width="13.88671875" style="41" customWidth="1"/>
    <col min="13306" max="13308" width="9" style="41"/>
    <col min="13309" max="13310" width="10.44140625" style="41" customWidth="1"/>
    <col min="13311" max="13557" width="9" style="41"/>
    <col min="13558" max="13558" width="41.6640625" style="41" customWidth="1"/>
    <col min="13559" max="13560" width="14.44140625" style="41" customWidth="1"/>
    <col min="13561" max="13561" width="13.88671875" style="41" customWidth="1"/>
    <col min="13562" max="13564" width="9" style="41"/>
    <col min="13565" max="13566" width="10.44140625" style="41" customWidth="1"/>
    <col min="13567" max="13813" width="9" style="41"/>
    <col min="13814" max="13814" width="41.6640625" style="41" customWidth="1"/>
    <col min="13815" max="13816" width="14.44140625" style="41" customWidth="1"/>
    <col min="13817" max="13817" width="13.88671875" style="41" customWidth="1"/>
    <col min="13818" max="13820" width="9" style="41"/>
    <col min="13821" max="13822" width="10.44140625" style="41" customWidth="1"/>
    <col min="13823" max="14069" width="9" style="41"/>
    <col min="14070" max="14070" width="41.6640625" style="41" customWidth="1"/>
    <col min="14071" max="14072" width="14.44140625" style="41" customWidth="1"/>
    <col min="14073" max="14073" width="13.88671875" style="41" customWidth="1"/>
    <col min="14074" max="14076" width="9" style="41"/>
    <col min="14077" max="14078" width="10.44140625" style="41" customWidth="1"/>
    <col min="14079" max="14325" width="9" style="41"/>
    <col min="14326" max="14326" width="41.6640625" style="41" customWidth="1"/>
    <col min="14327" max="14328" width="14.44140625" style="41" customWidth="1"/>
    <col min="14329" max="14329" width="13.88671875" style="41" customWidth="1"/>
    <col min="14330" max="14332" width="9" style="41"/>
    <col min="14333" max="14334" width="10.44140625" style="41" customWidth="1"/>
    <col min="14335" max="14581" width="9" style="41"/>
    <col min="14582" max="14582" width="41.6640625" style="41" customWidth="1"/>
    <col min="14583" max="14584" width="14.44140625" style="41" customWidth="1"/>
    <col min="14585" max="14585" width="13.88671875" style="41" customWidth="1"/>
    <col min="14586" max="14588" width="9" style="41"/>
    <col min="14589" max="14590" width="10.44140625" style="41" customWidth="1"/>
    <col min="14591" max="14837" width="9" style="41"/>
    <col min="14838" max="14838" width="41.6640625" style="41" customWidth="1"/>
    <col min="14839" max="14840" width="14.44140625" style="41" customWidth="1"/>
    <col min="14841" max="14841" width="13.88671875" style="41" customWidth="1"/>
    <col min="14842" max="14844" width="9" style="41"/>
    <col min="14845" max="14846" width="10.44140625" style="41" customWidth="1"/>
    <col min="14847" max="15093" width="9" style="41"/>
    <col min="15094" max="15094" width="41.6640625" style="41" customWidth="1"/>
    <col min="15095" max="15096" width="14.44140625" style="41" customWidth="1"/>
    <col min="15097" max="15097" width="13.88671875" style="41" customWidth="1"/>
    <col min="15098" max="15100" width="9" style="41"/>
    <col min="15101" max="15102" width="10.44140625" style="41" customWidth="1"/>
    <col min="15103" max="15349" width="9" style="41"/>
    <col min="15350" max="15350" width="41.6640625" style="41" customWidth="1"/>
    <col min="15351" max="15352" width="14.44140625" style="41" customWidth="1"/>
    <col min="15353" max="15353" width="13.88671875" style="41" customWidth="1"/>
    <col min="15354" max="15356" width="9" style="41"/>
    <col min="15357" max="15358" width="10.44140625" style="41" customWidth="1"/>
    <col min="15359" max="15605" width="9" style="41"/>
    <col min="15606" max="15606" width="41.6640625" style="41" customWidth="1"/>
    <col min="15607" max="15608" width="14.44140625" style="41" customWidth="1"/>
    <col min="15609" max="15609" width="13.88671875" style="41" customWidth="1"/>
    <col min="15610" max="15612" width="9" style="41"/>
    <col min="15613" max="15614" width="10.44140625" style="41" customWidth="1"/>
    <col min="15615" max="15861" width="9" style="41"/>
    <col min="15862" max="15862" width="41.6640625" style="41" customWidth="1"/>
    <col min="15863" max="15864" width="14.44140625" style="41" customWidth="1"/>
    <col min="15865" max="15865" width="13.88671875" style="41" customWidth="1"/>
    <col min="15866" max="15868" width="9" style="41"/>
    <col min="15869" max="15870" width="10.44140625" style="41" customWidth="1"/>
    <col min="15871" max="16117" width="9" style="41"/>
    <col min="16118" max="16118" width="41.6640625" style="41" customWidth="1"/>
    <col min="16119" max="16120" width="14.44140625" style="41" customWidth="1"/>
    <col min="16121" max="16121" width="13.88671875" style="41" customWidth="1"/>
    <col min="16122" max="16124" width="9" style="41"/>
    <col min="16125" max="16126" width="10.44140625" style="41" customWidth="1"/>
    <col min="16127" max="16384" width="9" style="41"/>
  </cols>
  <sheetData>
    <row r="1" spans="1:4" ht="45" customHeight="1">
      <c r="A1" s="507" t="s">
        <v>3233</v>
      </c>
      <c r="B1" s="508"/>
      <c r="C1" s="508"/>
      <c r="D1" s="509"/>
    </row>
    <row r="2" spans="1:4" ht="20.100000000000001" customHeight="1">
      <c r="A2" s="43"/>
      <c r="B2" s="44"/>
      <c r="C2" s="45"/>
      <c r="D2" s="46" t="s">
        <v>2996</v>
      </c>
    </row>
    <row r="3" spans="1:4" ht="37.200000000000003" customHeight="1">
      <c r="A3" s="47" t="s">
        <v>2435</v>
      </c>
      <c r="B3" s="48" t="s">
        <v>3</v>
      </c>
      <c r="C3" s="48" t="s">
        <v>4</v>
      </c>
      <c r="D3" s="48" t="s">
        <v>5</v>
      </c>
    </row>
    <row r="4" spans="1:4" ht="37.200000000000003" customHeight="1">
      <c r="A4" s="49" t="s">
        <v>3089</v>
      </c>
      <c r="B4" s="443">
        <v>8196</v>
      </c>
      <c r="C4" s="443">
        <v>9326</v>
      </c>
      <c r="D4" s="447">
        <f t="shared" ref="D4:D24" si="0">IF(B4&lt;&gt;0,C4/B4-1,"")</f>
        <v>0.13800000000000001</v>
      </c>
    </row>
    <row r="5" spans="1:4" ht="37.200000000000003" customHeight="1">
      <c r="A5" s="52" t="s">
        <v>3090</v>
      </c>
      <c r="B5" s="444">
        <v>8129</v>
      </c>
      <c r="C5" s="444">
        <v>9246</v>
      </c>
      <c r="D5" s="447">
        <f t="shared" si="0"/>
        <v>0.13700000000000001</v>
      </c>
    </row>
    <row r="6" spans="1:4" ht="37.200000000000003" customHeight="1">
      <c r="A6" s="49" t="s">
        <v>3091</v>
      </c>
      <c r="B6" s="443">
        <v>10658</v>
      </c>
      <c r="C6" s="443">
        <v>11369</v>
      </c>
      <c r="D6" s="447">
        <f t="shared" si="0"/>
        <v>6.7000000000000004E-2</v>
      </c>
    </row>
    <row r="7" spans="1:4" ht="37.200000000000003" customHeight="1">
      <c r="A7" s="52" t="s">
        <v>3090</v>
      </c>
      <c r="B7" s="444">
        <v>10635</v>
      </c>
      <c r="C7" s="444">
        <v>11341</v>
      </c>
      <c r="D7" s="447">
        <f t="shared" si="0"/>
        <v>6.6000000000000003E-2</v>
      </c>
    </row>
    <row r="8" spans="1:4" ht="37.200000000000003" customHeight="1">
      <c r="A8" s="49" t="s">
        <v>3092</v>
      </c>
      <c r="B8" s="59"/>
      <c r="C8" s="59"/>
      <c r="D8" s="447" t="str">
        <f t="shared" si="0"/>
        <v/>
      </c>
    </row>
    <row r="9" spans="1:4" ht="37.200000000000003" customHeight="1">
      <c r="A9" s="52" t="s">
        <v>3090</v>
      </c>
      <c r="B9" s="74"/>
      <c r="C9" s="84"/>
      <c r="D9" s="447" t="str">
        <f t="shared" si="0"/>
        <v/>
      </c>
    </row>
    <row r="10" spans="1:4" ht="37.200000000000003" customHeight="1">
      <c r="A10" s="49" t="s">
        <v>3093</v>
      </c>
      <c r="B10" s="443">
        <v>5486</v>
      </c>
      <c r="C10" s="443">
        <v>5760</v>
      </c>
      <c r="D10" s="447">
        <f t="shared" si="0"/>
        <v>0.05</v>
      </c>
    </row>
    <row r="11" spans="1:4" ht="37.200000000000003" customHeight="1">
      <c r="A11" s="52" t="s">
        <v>3090</v>
      </c>
      <c r="B11" s="444">
        <v>5486</v>
      </c>
      <c r="C11" s="444">
        <v>5760</v>
      </c>
      <c r="D11" s="447">
        <f t="shared" si="0"/>
        <v>0.05</v>
      </c>
    </row>
    <row r="12" spans="1:4" ht="37.200000000000003" customHeight="1">
      <c r="A12" s="49" t="s">
        <v>3094</v>
      </c>
      <c r="B12" s="443">
        <v>453</v>
      </c>
      <c r="C12" s="443">
        <v>500</v>
      </c>
      <c r="D12" s="447">
        <f t="shared" si="0"/>
        <v>0.104</v>
      </c>
    </row>
    <row r="13" spans="1:4" ht="37.200000000000003" customHeight="1">
      <c r="A13" s="52" t="s">
        <v>3090</v>
      </c>
      <c r="B13" s="444">
        <v>453</v>
      </c>
      <c r="C13" s="444">
        <v>500</v>
      </c>
      <c r="D13" s="447">
        <f t="shared" si="0"/>
        <v>0.104</v>
      </c>
    </row>
    <row r="14" spans="1:4" s="40" customFormat="1" ht="37.200000000000003" customHeight="1">
      <c r="A14" s="49" t="s">
        <v>3095</v>
      </c>
      <c r="B14" s="443">
        <v>347</v>
      </c>
      <c r="C14" s="443">
        <v>378</v>
      </c>
      <c r="D14" s="447">
        <f t="shared" si="0"/>
        <v>8.8999999999999996E-2</v>
      </c>
    </row>
    <row r="15" spans="1:4" ht="37.200000000000003" customHeight="1">
      <c r="A15" s="52" t="s">
        <v>3090</v>
      </c>
      <c r="B15" s="444">
        <v>347</v>
      </c>
      <c r="C15" s="444">
        <v>378</v>
      </c>
      <c r="D15" s="447">
        <f t="shared" si="0"/>
        <v>8.8999999999999996E-2</v>
      </c>
    </row>
    <row r="16" spans="1:4" ht="37.200000000000003" customHeight="1">
      <c r="A16" s="49" t="s">
        <v>3096</v>
      </c>
      <c r="B16" s="443">
        <v>4560</v>
      </c>
      <c r="C16" s="443">
        <v>4788</v>
      </c>
      <c r="D16" s="447">
        <f t="shared" si="0"/>
        <v>0.05</v>
      </c>
    </row>
    <row r="17" spans="1:4" ht="37.200000000000003" customHeight="1">
      <c r="A17" s="52" t="s">
        <v>3090</v>
      </c>
      <c r="B17" s="444">
        <v>4560</v>
      </c>
      <c r="C17" s="444">
        <v>4788</v>
      </c>
      <c r="D17" s="447">
        <f t="shared" si="0"/>
        <v>0.05</v>
      </c>
    </row>
    <row r="18" spans="1:4" s="78" customFormat="1" ht="36" customHeight="1">
      <c r="A18" s="49" t="s">
        <v>3268</v>
      </c>
      <c r="B18" s="59">
        <v>405</v>
      </c>
      <c r="C18" s="448">
        <v>425</v>
      </c>
      <c r="D18" s="447">
        <f t="shared" si="0"/>
        <v>4.9000000000000002E-2</v>
      </c>
    </row>
    <row r="19" spans="1:4" s="78" customFormat="1" ht="36" customHeight="1">
      <c r="A19" s="52" t="s">
        <v>3090</v>
      </c>
      <c r="B19" s="74">
        <v>405</v>
      </c>
      <c r="C19" s="57">
        <v>425</v>
      </c>
      <c r="D19" s="447">
        <f t="shared" si="0"/>
        <v>4.9000000000000002E-2</v>
      </c>
    </row>
    <row r="20" spans="1:4" ht="37.200000000000003" customHeight="1">
      <c r="A20" s="58" t="s">
        <v>3097</v>
      </c>
      <c r="B20" s="59">
        <f>B4+B6+B8+B10+B12+B14+B16+B18</f>
        <v>30105</v>
      </c>
      <c r="C20" s="59">
        <f>C4+C6+C8+C10+C12+C14+C16+C18</f>
        <v>32546</v>
      </c>
      <c r="D20" s="447">
        <f t="shared" si="0"/>
        <v>8.1000000000000003E-2</v>
      </c>
    </row>
    <row r="21" spans="1:4" ht="37.200000000000003" customHeight="1">
      <c r="A21" s="52" t="s">
        <v>3098</v>
      </c>
      <c r="B21" s="59">
        <f>B5+B7+B9+B11+B13+B15+B17+B19</f>
        <v>30015</v>
      </c>
      <c r="C21" s="59">
        <f>C5+C7+C9+C11+C13+C15+C17+C19</f>
        <v>32438</v>
      </c>
      <c r="D21" s="447">
        <f t="shared" si="0"/>
        <v>8.1000000000000003E-2</v>
      </c>
    </row>
    <row r="22" spans="1:4" ht="37.200000000000003" customHeight="1">
      <c r="A22" s="49" t="s">
        <v>3099</v>
      </c>
      <c r="B22" s="443">
        <f>10140+6307</f>
        <v>16447</v>
      </c>
      <c r="C22" s="443">
        <f>12357+6600</f>
        <v>18957</v>
      </c>
      <c r="D22" s="447">
        <f t="shared" si="0"/>
        <v>0.153</v>
      </c>
    </row>
    <row r="23" spans="1:4" ht="37.200000000000003" customHeight="1">
      <c r="A23" s="60" t="s">
        <v>3100</v>
      </c>
      <c r="B23" s="443">
        <v>1190</v>
      </c>
      <c r="C23" s="443">
        <v>1051</v>
      </c>
      <c r="D23" s="447">
        <f t="shared" si="0"/>
        <v>-0.11700000000000001</v>
      </c>
    </row>
    <row r="24" spans="1:4" ht="37.200000000000003" customHeight="1">
      <c r="A24" s="58" t="s">
        <v>3101</v>
      </c>
      <c r="B24" s="59">
        <f>B20+B22+B23</f>
        <v>47742</v>
      </c>
      <c r="C24" s="59">
        <f>C20+C22+C23</f>
        <v>52554</v>
      </c>
      <c r="D24" s="447">
        <f t="shared" si="0"/>
        <v>0.10100000000000001</v>
      </c>
    </row>
    <row r="25" spans="1:4">
      <c r="B25" s="61"/>
      <c r="C25" s="61"/>
    </row>
    <row r="26" spans="1:4">
      <c r="B26" s="61"/>
      <c r="C26" s="61"/>
    </row>
    <row r="27" spans="1:4">
      <c r="B27" s="61"/>
      <c r="C27" s="61"/>
    </row>
    <row r="28" spans="1:4">
      <c r="B28" s="61"/>
      <c r="C28" s="61"/>
    </row>
  </sheetData>
  <autoFilter ref="A3:E24"/>
  <mergeCells count="1">
    <mergeCell ref="A1:D1"/>
  </mergeCells>
  <phoneticPr fontId="81" type="noConversion"/>
  <conditionalFormatting sqref="E16">
    <cfRule type="cellIs" dxfId="6" priority="6" stopIfTrue="1" operator="lessThan">
      <formula>0</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G20"/>
  <sheetViews>
    <sheetView workbookViewId="0">
      <selection activeCell="C9" sqref="C9"/>
    </sheetView>
  </sheetViews>
  <sheetFormatPr defaultColWidth="10" defaultRowHeight="14.4"/>
  <cols>
    <col min="1" max="1" width="24.6640625" style="10" customWidth="1"/>
    <col min="2" max="2" width="16.33203125" style="10" customWidth="1"/>
    <col min="3" max="7" width="15.6640625" style="10" customWidth="1"/>
    <col min="8" max="8" width="9.77734375" style="10" customWidth="1"/>
    <col min="9" max="16384" width="10" style="10"/>
  </cols>
  <sheetData>
    <row r="1" spans="1:7" ht="30" customHeight="1">
      <c r="A1" s="26"/>
    </row>
    <row r="2" spans="1:7" ht="28.65" customHeight="1">
      <c r="A2" s="512" t="s">
        <v>3271</v>
      </c>
      <c r="B2" s="512"/>
      <c r="C2" s="512"/>
      <c r="D2" s="512"/>
      <c r="E2" s="512"/>
      <c r="F2" s="512"/>
      <c r="G2" s="512"/>
    </row>
    <row r="3" spans="1:7" ht="22.95" customHeight="1">
      <c r="A3" s="29"/>
      <c r="B3" s="29"/>
      <c r="F3" s="513" t="s">
        <v>3102</v>
      </c>
      <c r="G3" s="513"/>
    </row>
    <row r="4" spans="1:7" ht="30" customHeight="1">
      <c r="A4" s="510" t="s">
        <v>3103</v>
      </c>
      <c r="B4" s="510" t="s">
        <v>3104</v>
      </c>
      <c r="C4" s="510"/>
      <c r="D4" s="510"/>
      <c r="E4" s="510" t="s">
        <v>3105</v>
      </c>
      <c r="F4" s="510"/>
      <c r="G4" s="510"/>
    </row>
    <row r="5" spans="1:7" ht="30" customHeight="1">
      <c r="A5" s="510"/>
      <c r="B5" s="37"/>
      <c r="C5" s="33" t="s">
        <v>3106</v>
      </c>
      <c r="D5" s="33" t="s">
        <v>3107</v>
      </c>
      <c r="E5" s="37"/>
      <c r="F5" s="33" t="s">
        <v>3106</v>
      </c>
      <c r="G5" s="33" t="s">
        <v>3107</v>
      </c>
    </row>
    <row r="6" spans="1:7" ht="30" customHeight="1">
      <c r="A6" s="33" t="s">
        <v>3108</v>
      </c>
      <c r="B6" s="33" t="s">
        <v>3109</v>
      </c>
      <c r="C6" s="33" t="s">
        <v>3110</v>
      </c>
      <c r="D6" s="33" t="s">
        <v>3111</v>
      </c>
      <c r="E6" s="33" t="s">
        <v>3112</v>
      </c>
      <c r="F6" s="33" t="s">
        <v>3113</v>
      </c>
      <c r="G6" s="33" t="s">
        <v>3114</v>
      </c>
    </row>
    <row r="7" spans="1:7" ht="30" customHeight="1">
      <c r="A7" s="34" t="s">
        <v>3272</v>
      </c>
      <c r="B7" s="39">
        <f>C7+D7</f>
        <v>32.119999999999997</v>
      </c>
      <c r="C7" s="39">
        <v>0.76</v>
      </c>
      <c r="D7" s="39">
        <v>31.36</v>
      </c>
      <c r="E7" s="39">
        <f>F7+G7</f>
        <v>26.9407</v>
      </c>
      <c r="F7" s="39">
        <v>0.4178</v>
      </c>
      <c r="G7" s="39">
        <v>26.5229</v>
      </c>
    </row>
    <row r="8" spans="1:7" ht="30" customHeight="1">
      <c r="A8" s="35"/>
      <c r="B8" s="37"/>
      <c r="C8" s="37"/>
      <c r="D8" s="37"/>
      <c r="E8" s="37"/>
      <c r="F8" s="37"/>
      <c r="G8" s="37"/>
    </row>
    <row r="9" spans="1:7" ht="43.95" customHeight="1">
      <c r="A9" s="38"/>
      <c r="B9" s="37"/>
      <c r="C9" s="37"/>
      <c r="D9" s="37"/>
      <c r="E9" s="37"/>
      <c r="F9" s="37"/>
      <c r="G9" s="37"/>
    </row>
    <row r="10" spans="1:7" ht="30" customHeight="1">
      <c r="A10" s="38"/>
      <c r="B10" s="37"/>
      <c r="C10" s="37"/>
      <c r="D10" s="37"/>
      <c r="E10" s="37"/>
      <c r="F10" s="37"/>
      <c r="G10" s="37"/>
    </row>
    <row r="11" spans="1:7" ht="30" customHeight="1">
      <c r="A11" s="38"/>
      <c r="B11" s="37"/>
      <c r="C11" s="37"/>
      <c r="D11" s="37"/>
      <c r="E11" s="37"/>
      <c r="F11" s="37"/>
      <c r="G11" s="37"/>
    </row>
    <row r="12" spans="1:7" ht="30" customHeight="1">
      <c r="A12" s="38"/>
      <c r="B12" s="37"/>
      <c r="C12" s="37"/>
      <c r="D12" s="37"/>
      <c r="E12" s="37"/>
      <c r="F12" s="37"/>
      <c r="G12" s="37"/>
    </row>
    <row r="13" spans="1:7" s="12" customFormat="1" ht="25.2" customHeight="1">
      <c r="A13" s="511" t="s">
        <v>3115</v>
      </c>
      <c r="B13" s="511"/>
      <c r="C13" s="511"/>
      <c r="D13" s="511"/>
      <c r="E13" s="511"/>
      <c r="F13" s="511"/>
      <c r="G13" s="511"/>
    </row>
    <row r="14" spans="1:7" s="12" customFormat="1" ht="25.2" customHeight="1">
      <c r="A14" s="511" t="s">
        <v>3116</v>
      </c>
      <c r="B14" s="511"/>
      <c r="C14" s="511"/>
      <c r="D14" s="511"/>
      <c r="E14" s="511"/>
      <c r="F14" s="511"/>
      <c r="G14" s="511"/>
    </row>
    <row r="15" spans="1:7" ht="18" customHeight="1">
      <c r="A15" s="26"/>
      <c r="B15" s="26"/>
      <c r="C15" s="26"/>
      <c r="D15" s="26"/>
      <c r="E15" s="26"/>
      <c r="F15" s="26"/>
      <c r="G15" s="26"/>
    </row>
    <row r="16" spans="1:7" ht="18" customHeight="1">
      <c r="A16" s="26"/>
      <c r="B16" s="26"/>
      <c r="C16" s="26"/>
      <c r="D16" s="26"/>
      <c r="E16" s="26"/>
      <c r="F16" s="26"/>
      <c r="G16" s="26"/>
    </row>
    <row r="17" spans="1:7" ht="18" customHeight="1">
      <c r="A17" s="26"/>
      <c r="B17" s="26"/>
      <c r="C17" s="26"/>
      <c r="D17" s="26"/>
      <c r="E17" s="26"/>
      <c r="F17" s="26"/>
      <c r="G17" s="26"/>
    </row>
    <row r="18" spans="1:7" ht="18" customHeight="1">
      <c r="A18" s="26"/>
      <c r="B18" s="26"/>
      <c r="C18" s="26"/>
      <c r="D18" s="26"/>
      <c r="E18" s="26"/>
      <c r="F18" s="26"/>
      <c r="G18" s="26"/>
    </row>
    <row r="19" spans="1:7" ht="13.95" customHeight="1">
      <c r="A19" s="26"/>
      <c r="B19" s="26"/>
      <c r="C19" s="26"/>
      <c r="D19" s="26"/>
      <c r="E19" s="26"/>
      <c r="F19" s="26"/>
      <c r="G19" s="26"/>
    </row>
    <row r="20" spans="1:7" ht="33" customHeight="1">
      <c r="A20" s="29"/>
      <c r="B20" s="29"/>
      <c r="C20" s="29"/>
      <c r="D20" s="29"/>
      <c r="E20" s="29"/>
      <c r="F20" s="29"/>
      <c r="G20" s="29"/>
    </row>
  </sheetData>
  <mergeCells count="7">
    <mergeCell ref="A4:A5"/>
    <mergeCell ref="A14:G14"/>
    <mergeCell ref="A2:G2"/>
    <mergeCell ref="F3:G3"/>
    <mergeCell ref="B4:D4"/>
    <mergeCell ref="E4:G4"/>
    <mergeCell ref="A13:G13"/>
  </mergeCells>
  <phoneticPr fontId="81" type="noConversion"/>
  <printOptions horizontalCentered="1"/>
  <pageMargins left="0.70902777777777803" right="0.70902777777777803" top="0.62916666666666698" bottom="0.75" header="0.30902777777777801" footer="0.30902777777777801"/>
  <pageSetup paperSize="9" fitToHeight="20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G16"/>
  <sheetViews>
    <sheetView workbookViewId="0">
      <selection activeCell="K25" sqref="K25"/>
    </sheetView>
  </sheetViews>
  <sheetFormatPr defaultColWidth="10" defaultRowHeight="14.4"/>
  <cols>
    <col min="1" max="1" width="62.21875" style="10" customWidth="1"/>
    <col min="2" max="3" width="28.6640625" style="10" customWidth="1"/>
    <col min="4" max="4" width="9.77734375" style="10" customWidth="1"/>
    <col min="5" max="16384" width="10" style="10"/>
  </cols>
  <sheetData>
    <row r="1" spans="1:7" ht="22.95" customHeight="1"/>
    <row r="2" spans="1:7" ht="14.25" customHeight="1">
      <c r="A2" s="26"/>
    </row>
    <row r="3" spans="1:7" ht="28.65" customHeight="1">
      <c r="A3" s="514" t="s">
        <v>3234</v>
      </c>
      <c r="B3" s="515"/>
      <c r="C3" s="515"/>
    </row>
    <row r="4" spans="1:7" ht="27" customHeight="1">
      <c r="A4" s="29"/>
      <c r="B4" s="29"/>
      <c r="C4" s="30" t="s">
        <v>3102</v>
      </c>
    </row>
    <row r="5" spans="1:7" s="31" customFormat="1" ht="24" customHeight="1">
      <c r="A5" s="33" t="s">
        <v>3117</v>
      </c>
      <c r="B5" s="33" t="s">
        <v>3068</v>
      </c>
      <c r="C5" s="33" t="s">
        <v>3118</v>
      </c>
    </row>
    <row r="6" spans="1:7" s="31" customFormat="1" ht="31.95" customHeight="1">
      <c r="A6" s="34" t="s">
        <v>3119</v>
      </c>
      <c r="B6" s="449">
        <v>0.42480000000000001</v>
      </c>
      <c r="C6" s="449">
        <v>0.42480000000000001</v>
      </c>
    </row>
    <row r="7" spans="1:7" s="31" customFormat="1" ht="31.95" customHeight="1">
      <c r="A7" s="34" t="s">
        <v>3120</v>
      </c>
      <c r="B7" s="449">
        <v>0.76</v>
      </c>
      <c r="C7" s="449">
        <v>0.76</v>
      </c>
    </row>
    <row r="8" spans="1:7" s="31" customFormat="1" ht="31.95" customHeight="1">
      <c r="A8" s="34" t="s">
        <v>3121</v>
      </c>
      <c r="B8" s="449">
        <v>0</v>
      </c>
      <c r="C8" s="449">
        <v>0</v>
      </c>
    </row>
    <row r="9" spans="1:7" s="31" customFormat="1" ht="30" customHeight="1">
      <c r="A9" s="35" t="s">
        <v>3122</v>
      </c>
      <c r="B9" s="449">
        <v>0</v>
      </c>
      <c r="C9" s="449">
        <v>0</v>
      </c>
    </row>
    <row r="10" spans="1:7" s="31" customFormat="1" ht="31.95" customHeight="1">
      <c r="A10" s="35" t="s">
        <v>3123</v>
      </c>
      <c r="B10" s="449">
        <v>0</v>
      </c>
      <c r="C10" s="449">
        <v>0</v>
      </c>
    </row>
    <row r="11" spans="1:7" s="31" customFormat="1" ht="31.95" customHeight="1">
      <c r="A11" s="34" t="s">
        <v>3124</v>
      </c>
      <c r="B11" s="449">
        <v>7.0000000000000001E-3</v>
      </c>
      <c r="C11" s="449">
        <v>7.0000000000000001E-3</v>
      </c>
    </row>
    <row r="12" spans="1:7" s="31" customFormat="1" ht="31.95" customHeight="1">
      <c r="A12" s="34" t="s">
        <v>3125</v>
      </c>
      <c r="B12" s="449">
        <v>0.4178</v>
      </c>
      <c r="C12" s="449">
        <v>0.4178</v>
      </c>
    </row>
    <row r="13" spans="1:7" s="31" customFormat="1" ht="31.95" customHeight="1">
      <c r="A13" s="34" t="s">
        <v>3126</v>
      </c>
      <c r="B13" s="450">
        <v>0</v>
      </c>
      <c r="C13" s="450">
        <v>0</v>
      </c>
    </row>
    <row r="14" spans="1:7" s="31" customFormat="1" ht="31.95" customHeight="1">
      <c r="A14" s="34" t="s">
        <v>3127</v>
      </c>
      <c r="B14" s="449">
        <v>0.76</v>
      </c>
      <c r="C14" s="450">
        <v>0</v>
      </c>
    </row>
    <row r="15" spans="1:7" s="32" customFormat="1" ht="69" customHeight="1">
      <c r="A15" s="516" t="s">
        <v>3128</v>
      </c>
      <c r="B15" s="516"/>
      <c r="C15" s="516"/>
      <c r="D15" s="36"/>
      <c r="E15" s="36"/>
      <c r="F15" s="36"/>
      <c r="G15" s="36"/>
    </row>
    <row r="16" spans="1:7">
      <c r="A16" s="29"/>
      <c r="B16" s="29"/>
      <c r="C16" s="29"/>
    </row>
  </sheetData>
  <mergeCells count="2">
    <mergeCell ref="A3:C3"/>
    <mergeCell ref="A15:C15"/>
  </mergeCells>
  <phoneticPr fontId="81" type="noConversion"/>
  <printOptions horizontalCentered="1"/>
  <pageMargins left="0.70902777777777803" right="0.70902777777777803" top="0.75" bottom="0.75" header="0.30902777777777801" footer="0.30902777777777801"/>
  <pageSetup paperSize="9" fitToHeight="20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G16"/>
  <sheetViews>
    <sheetView workbookViewId="0">
      <selection activeCell="I15" sqref="I15"/>
    </sheetView>
  </sheetViews>
  <sheetFormatPr defaultColWidth="10" defaultRowHeight="14.4"/>
  <cols>
    <col min="1" max="1" width="60" style="10" customWidth="1"/>
    <col min="2" max="3" width="25.6640625" style="10" customWidth="1"/>
    <col min="4" max="4" width="9.77734375" style="10" customWidth="1"/>
    <col min="5" max="16384" width="10" style="10"/>
  </cols>
  <sheetData>
    <row r="1" spans="1:7" ht="22.95" customHeight="1"/>
    <row r="2" spans="1:7" ht="14.25" customHeight="1">
      <c r="A2" s="26"/>
    </row>
    <row r="3" spans="1:7" ht="28.65" customHeight="1">
      <c r="A3" s="514" t="s">
        <v>3235</v>
      </c>
      <c r="B3" s="515"/>
      <c r="C3" s="515"/>
    </row>
    <row r="4" spans="1:7" ht="27" customHeight="1">
      <c r="A4" s="29"/>
      <c r="B4" s="29"/>
      <c r="C4" s="30" t="s">
        <v>3102</v>
      </c>
    </row>
    <row r="5" spans="1:7" ht="24" customHeight="1">
      <c r="A5" s="14" t="s">
        <v>3117</v>
      </c>
      <c r="B5" s="14" t="s">
        <v>3068</v>
      </c>
      <c r="C5" s="14" t="s">
        <v>3118</v>
      </c>
    </row>
    <row r="6" spans="1:7" ht="31.95" customHeight="1">
      <c r="A6" s="28" t="s">
        <v>3119</v>
      </c>
      <c r="B6" s="451">
        <v>0.42480000000000001</v>
      </c>
      <c r="C6" s="451">
        <v>0.42480000000000001</v>
      </c>
    </row>
    <row r="7" spans="1:7" ht="31.95" customHeight="1">
      <c r="A7" s="28" t="s">
        <v>3120</v>
      </c>
      <c r="B7" s="451">
        <v>0.76</v>
      </c>
      <c r="C7" s="451">
        <v>0.76</v>
      </c>
    </row>
    <row r="8" spans="1:7" ht="31.95" customHeight="1">
      <c r="A8" s="28" t="s">
        <v>3121</v>
      </c>
      <c r="B8" s="451">
        <v>0</v>
      </c>
      <c r="C8" s="451">
        <v>0</v>
      </c>
    </row>
    <row r="9" spans="1:7" ht="31.95" customHeight="1">
      <c r="A9" s="28" t="s">
        <v>3129</v>
      </c>
      <c r="B9" s="451">
        <v>0</v>
      </c>
      <c r="C9" s="451">
        <v>0</v>
      </c>
    </row>
    <row r="10" spans="1:7" ht="31.95" customHeight="1">
      <c r="A10" s="28" t="s">
        <v>3130</v>
      </c>
      <c r="B10" s="451">
        <v>0</v>
      </c>
      <c r="C10" s="451">
        <v>0</v>
      </c>
    </row>
    <row r="11" spans="1:7" ht="31.95" customHeight="1">
      <c r="A11" s="28" t="s">
        <v>3124</v>
      </c>
      <c r="B11" s="451">
        <v>7.0000000000000001E-3</v>
      </c>
      <c r="C11" s="451">
        <v>7.0000000000000001E-3</v>
      </c>
    </row>
    <row r="12" spans="1:7" ht="31.95" customHeight="1">
      <c r="A12" s="28" t="s">
        <v>3125</v>
      </c>
      <c r="B12" s="451">
        <v>0.4178</v>
      </c>
      <c r="C12" s="451">
        <v>0.4178</v>
      </c>
    </row>
    <row r="13" spans="1:7" ht="31.95" customHeight="1">
      <c r="A13" s="28" t="s">
        <v>3126</v>
      </c>
      <c r="B13" s="450">
        <v>0</v>
      </c>
      <c r="C13" s="450">
        <v>0</v>
      </c>
    </row>
    <row r="14" spans="1:7" ht="31.95" customHeight="1">
      <c r="A14" s="28" t="s">
        <v>3127</v>
      </c>
      <c r="B14" s="451">
        <v>0.76</v>
      </c>
      <c r="C14" s="450">
        <v>0</v>
      </c>
    </row>
    <row r="15" spans="1:7" s="12" customFormat="1" ht="69" customHeight="1">
      <c r="A15" s="517" t="s">
        <v>3131</v>
      </c>
      <c r="B15" s="517"/>
      <c r="C15" s="517"/>
      <c r="D15" s="25"/>
      <c r="E15" s="25"/>
      <c r="F15" s="25"/>
      <c r="G15" s="25"/>
    </row>
    <row r="16" spans="1:7">
      <c r="A16" s="29"/>
      <c r="B16" s="29"/>
      <c r="C16" s="29"/>
    </row>
  </sheetData>
  <mergeCells count="2">
    <mergeCell ref="A3:C3"/>
    <mergeCell ref="A15:C15"/>
  </mergeCells>
  <phoneticPr fontId="81" type="noConversion"/>
  <printOptions horizontalCentered="1"/>
  <pageMargins left="0.70902777777777803" right="0.70902777777777803" top="0.35416666666666702" bottom="0.47152777777777799" header="0.30902777777777801" footer="0.30902777777777801"/>
  <pageSetup paperSize="9" fitToHeight="20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C14"/>
  <sheetViews>
    <sheetView workbookViewId="0">
      <selection activeCell="B18" sqref="B18"/>
    </sheetView>
  </sheetViews>
  <sheetFormatPr defaultColWidth="10" defaultRowHeight="14.4"/>
  <cols>
    <col min="1" max="1" width="60.44140625" style="10" customWidth="1"/>
    <col min="2" max="3" width="25.6640625" style="10" customWidth="1"/>
    <col min="4" max="4" width="9.77734375" style="10" customWidth="1"/>
    <col min="5" max="16384" width="10" style="10"/>
  </cols>
  <sheetData>
    <row r="1" spans="1:3" ht="24" customHeight="1"/>
    <row r="2" spans="1:3" ht="14.25" customHeight="1">
      <c r="A2" s="26"/>
    </row>
    <row r="3" spans="1:3" ht="28.65" customHeight="1">
      <c r="A3" s="514" t="s">
        <v>3236</v>
      </c>
      <c r="B3" s="515"/>
      <c r="C3" s="515"/>
    </row>
    <row r="4" spans="1:3" ht="25.2" customHeight="1">
      <c r="A4" s="29"/>
      <c r="B4" s="29"/>
      <c r="C4" s="30" t="s">
        <v>3102</v>
      </c>
    </row>
    <row r="5" spans="1:3" ht="31.95" customHeight="1">
      <c r="A5" s="14" t="s">
        <v>3117</v>
      </c>
      <c r="B5" s="14" t="s">
        <v>3068</v>
      </c>
      <c r="C5" s="14" t="s">
        <v>3118</v>
      </c>
    </row>
    <row r="6" spans="1:3" ht="31.95" customHeight="1">
      <c r="A6" s="28" t="s">
        <v>3132</v>
      </c>
      <c r="B6" s="451">
        <v>13.5657</v>
      </c>
      <c r="C6" s="451">
        <v>13.5657</v>
      </c>
    </row>
    <row r="7" spans="1:3" ht="31.95" customHeight="1">
      <c r="A7" s="28" t="s">
        <v>3133</v>
      </c>
      <c r="B7" s="451">
        <v>31.36</v>
      </c>
      <c r="C7" s="451">
        <v>31.36</v>
      </c>
    </row>
    <row r="8" spans="1:3" ht="31.95" customHeight="1">
      <c r="A8" s="28" t="s">
        <v>3134</v>
      </c>
      <c r="B8" s="451">
        <v>15.04</v>
      </c>
      <c r="C8" s="451">
        <v>15.04</v>
      </c>
    </row>
    <row r="9" spans="1:3" ht="31.95" customHeight="1">
      <c r="A9" s="28" t="s">
        <v>3135</v>
      </c>
      <c r="B9" s="451">
        <v>2.0828000000000002</v>
      </c>
      <c r="C9" s="451">
        <v>2.0828000000000002</v>
      </c>
    </row>
    <row r="10" spans="1:3" ht="31.95" customHeight="1">
      <c r="A10" s="28" t="s">
        <v>3136</v>
      </c>
      <c r="B10" s="451">
        <v>26.5229</v>
      </c>
      <c r="C10" s="451">
        <v>26.5229</v>
      </c>
    </row>
    <row r="11" spans="1:3" ht="31.95" customHeight="1">
      <c r="A11" s="28" t="s">
        <v>3137</v>
      </c>
      <c r="B11" s="452">
        <v>0</v>
      </c>
      <c r="C11" s="452">
        <v>0</v>
      </c>
    </row>
    <row r="12" spans="1:3" ht="31.95" customHeight="1">
      <c r="A12" s="28" t="s">
        <v>3138</v>
      </c>
      <c r="B12" s="451">
        <v>31.36</v>
      </c>
      <c r="C12" s="451">
        <v>31.36</v>
      </c>
    </row>
    <row r="13" spans="1:3" s="12" customFormat="1" ht="72" customHeight="1">
      <c r="A13" s="517" t="s">
        <v>3139</v>
      </c>
      <c r="B13" s="517"/>
      <c r="C13" s="517"/>
    </row>
    <row r="14" spans="1:3" ht="31.2" customHeight="1">
      <c r="A14" s="518"/>
      <c r="B14" s="518"/>
      <c r="C14" s="518"/>
    </row>
  </sheetData>
  <mergeCells count="3">
    <mergeCell ref="A3:C3"/>
    <mergeCell ref="A13:C13"/>
    <mergeCell ref="A14:C14"/>
  </mergeCells>
  <phoneticPr fontId="81" type="noConversion"/>
  <printOptions horizontalCentered="1"/>
  <pageMargins left="0.70902777777777803" right="0.70902777777777803" top="0.75" bottom="0.75" header="0.30902777777777801" footer="0.30902777777777801"/>
  <pageSetup paperSize="9" fitToHeight="20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C14"/>
  <sheetViews>
    <sheetView workbookViewId="0">
      <selection activeCell="B17" sqref="B17"/>
    </sheetView>
  </sheetViews>
  <sheetFormatPr defaultColWidth="10" defaultRowHeight="14.4"/>
  <cols>
    <col min="1" max="1" width="59.33203125" style="10" customWidth="1"/>
    <col min="2" max="3" width="25.6640625" style="10" customWidth="1"/>
    <col min="4" max="4" width="9.77734375" style="10" customWidth="1"/>
    <col min="5" max="16384" width="10" style="10"/>
  </cols>
  <sheetData>
    <row r="1" spans="1:3" ht="24" customHeight="1"/>
    <row r="2" spans="1:3" ht="14.25" customHeight="1">
      <c r="A2" s="26"/>
    </row>
    <row r="3" spans="1:3" ht="28.65" customHeight="1">
      <c r="A3" s="514" t="s">
        <v>3237</v>
      </c>
      <c r="B3" s="515"/>
      <c r="C3" s="515"/>
    </row>
    <row r="4" spans="1:3" s="11" customFormat="1" ht="25.2" customHeight="1">
      <c r="A4" s="27"/>
      <c r="B4" s="27"/>
      <c r="C4" s="17" t="s">
        <v>3102</v>
      </c>
    </row>
    <row r="5" spans="1:3" s="11" customFormat="1" ht="31.95" customHeight="1">
      <c r="A5" s="14" t="s">
        <v>3117</v>
      </c>
      <c r="B5" s="14" t="s">
        <v>3068</v>
      </c>
      <c r="C5" s="14" t="s">
        <v>3118</v>
      </c>
    </row>
    <row r="6" spans="1:3" s="11" customFormat="1" ht="31.95" customHeight="1">
      <c r="A6" s="28" t="s">
        <v>3132</v>
      </c>
      <c r="B6" s="451">
        <v>13.5657</v>
      </c>
      <c r="C6" s="451">
        <v>13.5657</v>
      </c>
    </row>
    <row r="7" spans="1:3" s="11" customFormat="1" ht="31.95" customHeight="1">
      <c r="A7" s="28" t="s">
        <v>3133</v>
      </c>
      <c r="B7" s="451">
        <v>31.36</v>
      </c>
      <c r="C7" s="451">
        <v>31.36</v>
      </c>
    </row>
    <row r="8" spans="1:3" s="11" customFormat="1" ht="31.95" customHeight="1">
      <c r="A8" s="28" t="s">
        <v>3134</v>
      </c>
      <c r="B8" s="451">
        <v>15.04</v>
      </c>
      <c r="C8" s="451">
        <v>15.04</v>
      </c>
    </row>
    <row r="9" spans="1:3" s="11" customFormat="1" ht="31.95" customHeight="1">
      <c r="A9" s="28" t="s">
        <v>3135</v>
      </c>
      <c r="B9" s="451">
        <v>2.0828000000000002</v>
      </c>
      <c r="C9" s="451">
        <v>2.0828000000000002</v>
      </c>
    </row>
    <row r="10" spans="1:3" s="11" customFormat="1" ht="31.95" customHeight="1">
      <c r="A10" s="28" t="s">
        <v>3136</v>
      </c>
      <c r="B10" s="451">
        <v>26.5229</v>
      </c>
      <c r="C10" s="451">
        <v>26.5229</v>
      </c>
    </row>
    <row r="11" spans="1:3" s="11" customFormat="1" ht="31.95" customHeight="1">
      <c r="A11" s="28" t="s">
        <v>3140</v>
      </c>
      <c r="B11" s="451">
        <v>13.14</v>
      </c>
      <c r="C11" s="451">
        <v>13.14</v>
      </c>
    </row>
    <row r="12" spans="1:3" s="11" customFormat="1" ht="31.95" customHeight="1">
      <c r="A12" s="28" t="s">
        <v>3141</v>
      </c>
      <c r="B12" s="451">
        <v>31.36</v>
      </c>
      <c r="C12" s="450">
        <v>0</v>
      </c>
    </row>
    <row r="13" spans="1:3" s="12" customFormat="1" ht="64.95" customHeight="1">
      <c r="A13" s="517" t="s">
        <v>3142</v>
      </c>
      <c r="B13" s="517"/>
      <c r="C13" s="517"/>
    </row>
    <row r="14" spans="1:3" ht="31.2" customHeight="1">
      <c r="A14" s="518"/>
      <c r="B14" s="518"/>
      <c r="C14" s="518"/>
    </row>
  </sheetData>
  <mergeCells count="3">
    <mergeCell ref="A3:C3"/>
    <mergeCell ref="A13:C13"/>
    <mergeCell ref="A14:C14"/>
  </mergeCells>
  <phoneticPr fontId="81" type="noConversion"/>
  <printOptions horizontalCentered="1"/>
  <pageMargins left="0.70902777777777803" right="0.70902777777777803" top="0.75" bottom="0.75" header="0.30902777777777801" footer="0.30902777777777801"/>
  <pageSetup paperSize="9" fitToHeight="20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D28"/>
  <sheetViews>
    <sheetView workbookViewId="0">
      <selection activeCell="J18" sqref="J18"/>
    </sheetView>
  </sheetViews>
  <sheetFormatPr defaultColWidth="10" defaultRowHeight="14.4"/>
  <cols>
    <col min="1" max="1" width="36" style="10" customWidth="1"/>
    <col min="2" max="4" width="15.6640625" style="10" customWidth="1"/>
    <col min="5" max="5" width="9.77734375" style="10" customWidth="1"/>
    <col min="6" max="16384" width="10" style="10"/>
  </cols>
  <sheetData>
    <row r="1" spans="1:4" ht="22.2" customHeight="1"/>
    <row r="2" spans="1:4" ht="14.25" customHeight="1">
      <c r="A2" s="22"/>
    </row>
    <row r="3" spans="1:4" ht="63" customHeight="1">
      <c r="A3" s="514" t="s">
        <v>3238</v>
      </c>
      <c r="B3" s="515"/>
      <c r="C3" s="515"/>
      <c r="D3" s="515"/>
    </row>
    <row r="4" spans="1:4" s="11" customFormat="1" ht="30" customHeight="1">
      <c r="D4" s="17" t="s">
        <v>3102</v>
      </c>
    </row>
    <row r="5" spans="1:4" s="11" customFormat="1" ht="25.2" customHeight="1">
      <c r="A5" s="14" t="s">
        <v>3117</v>
      </c>
      <c r="B5" s="14" t="s">
        <v>3143</v>
      </c>
      <c r="C5" s="14" t="s">
        <v>3144</v>
      </c>
      <c r="D5" s="14" t="s">
        <v>3145</v>
      </c>
    </row>
    <row r="6" spans="1:4" s="11" customFormat="1" ht="25.2" customHeight="1">
      <c r="A6" s="23" t="s">
        <v>3146</v>
      </c>
      <c r="B6" s="15" t="s">
        <v>3147</v>
      </c>
      <c r="C6" s="453">
        <v>15.04</v>
      </c>
      <c r="D6" s="453">
        <v>15.04</v>
      </c>
    </row>
    <row r="7" spans="1:4" s="11" customFormat="1" ht="25.2" customHeight="1">
      <c r="A7" s="24" t="s">
        <v>3148</v>
      </c>
      <c r="B7" s="15" t="s">
        <v>3110</v>
      </c>
      <c r="C7" s="453">
        <v>0</v>
      </c>
      <c r="D7" s="453">
        <v>0</v>
      </c>
    </row>
    <row r="8" spans="1:4" s="11" customFormat="1" ht="25.2" customHeight="1">
      <c r="A8" s="24" t="s">
        <v>3149</v>
      </c>
      <c r="B8" s="15" t="s">
        <v>3111</v>
      </c>
      <c r="C8" s="453">
        <v>0</v>
      </c>
      <c r="D8" s="453">
        <v>0</v>
      </c>
    </row>
    <row r="9" spans="1:4" s="11" customFormat="1" ht="25.2" customHeight="1">
      <c r="A9" s="24" t="s">
        <v>3150</v>
      </c>
      <c r="B9" s="15" t="s">
        <v>3151</v>
      </c>
      <c r="C9" s="453">
        <v>15.04</v>
      </c>
      <c r="D9" s="453">
        <v>15.04</v>
      </c>
    </row>
    <row r="10" spans="1:4" s="11" customFormat="1" ht="25.2" customHeight="1">
      <c r="A10" s="24" t="s">
        <v>3149</v>
      </c>
      <c r="B10" s="15" t="s">
        <v>3113</v>
      </c>
      <c r="C10" s="453">
        <v>1.9</v>
      </c>
      <c r="D10" s="453">
        <v>1.9</v>
      </c>
    </row>
    <row r="11" spans="1:4" s="11" customFormat="1" ht="25.2" customHeight="1">
      <c r="A11" s="23" t="s">
        <v>3152</v>
      </c>
      <c r="B11" s="15" t="s">
        <v>3153</v>
      </c>
      <c r="C11" s="453">
        <v>2.0870000000000002</v>
      </c>
      <c r="D11" s="453">
        <v>2.0870000000000002</v>
      </c>
    </row>
    <row r="12" spans="1:4" s="11" customFormat="1" ht="25.2" customHeight="1">
      <c r="A12" s="24" t="s">
        <v>3148</v>
      </c>
      <c r="B12" s="15" t="s">
        <v>3154</v>
      </c>
      <c r="C12" s="453">
        <v>7.0000000000000001E-3</v>
      </c>
      <c r="D12" s="453">
        <v>7.0000000000000001E-3</v>
      </c>
    </row>
    <row r="13" spans="1:4" s="11" customFormat="1" ht="25.2" customHeight="1">
      <c r="A13" s="24" t="s">
        <v>3150</v>
      </c>
      <c r="B13" s="15" t="s">
        <v>3155</v>
      </c>
      <c r="C13" s="453">
        <v>2.08</v>
      </c>
      <c r="D13" s="453">
        <v>2.08</v>
      </c>
    </row>
    <row r="14" spans="1:4" s="11" customFormat="1" ht="25.2" customHeight="1">
      <c r="A14" s="23" t="s">
        <v>3156</v>
      </c>
      <c r="B14" s="15" t="s">
        <v>3157</v>
      </c>
      <c r="C14" s="453">
        <f>C15+C16</f>
        <v>0.47549999999999998</v>
      </c>
      <c r="D14" s="453">
        <f>D15+D16</f>
        <v>0.47549999999999998</v>
      </c>
    </row>
    <row r="15" spans="1:4" s="11" customFormat="1" ht="25.2" customHeight="1">
      <c r="A15" s="24" t="s">
        <v>3148</v>
      </c>
      <c r="B15" s="15" t="s">
        <v>3158</v>
      </c>
      <c r="C15" s="453">
        <v>1.43E-2</v>
      </c>
      <c r="D15" s="453">
        <v>1.43E-2</v>
      </c>
    </row>
    <row r="16" spans="1:4" s="11" customFormat="1" ht="25.2" customHeight="1">
      <c r="A16" s="24" t="s">
        <v>3150</v>
      </c>
      <c r="B16" s="15" t="s">
        <v>3159</v>
      </c>
      <c r="C16" s="453">
        <v>0.4612</v>
      </c>
      <c r="D16" s="453">
        <v>0.4612</v>
      </c>
    </row>
    <row r="17" spans="1:4" s="11" customFormat="1" ht="25.2" customHeight="1">
      <c r="A17" s="23" t="s">
        <v>3160</v>
      </c>
      <c r="B17" s="15" t="s">
        <v>3161</v>
      </c>
      <c r="C17" s="453">
        <v>1.8280000000000001</v>
      </c>
      <c r="D17" s="453">
        <v>1.8280000000000001</v>
      </c>
    </row>
    <row r="18" spans="1:4" s="11" customFormat="1" ht="25.2" customHeight="1">
      <c r="A18" s="24" t="s">
        <v>3148</v>
      </c>
      <c r="B18" s="15" t="s">
        <v>3162</v>
      </c>
      <c r="C18" s="453">
        <v>0.115</v>
      </c>
      <c r="D18" s="453">
        <v>0.115</v>
      </c>
    </row>
    <row r="19" spans="1:4" s="11" customFormat="1" ht="25.2" customHeight="1">
      <c r="A19" s="24" t="s">
        <v>3163</v>
      </c>
      <c r="B19" s="15"/>
      <c r="C19" s="453">
        <v>0</v>
      </c>
      <c r="D19" s="453">
        <v>0</v>
      </c>
    </row>
    <row r="20" spans="1:4" s="11" customFormat="1" ht="25.2" customHeight="1">
      <c r="A20" s="24" t="s">
        <v>3164</v>
      </c>
      <c r="B20" s="15" t="s">
        <v>3165</v>
      </c>
      <c r="C20" s="453">
        <v>0.115</v>
      </c>
      <c r="D20" s="453">
        <v>0.115</v>
      </c>
    </row>
    <row r="21" spans="1:4" s="11" customFormat="1" ht="25.2" customHeight="1">
      <c r="A21" s="24" t="s">
        <v>3150</v>
      </c>
      <c r="B21" s="15" t="s">
        <v>3166</v>
      </c>
      <c r="C21" s="453">
        <v>1.7130000000000001</v>
      </c>
      <c r="D21" s="453">
        <v>1.7130000000000001</v>
      </c>
    </row>
    <row r="22" spans="1:4" s="11" customFormat="1" ht="25.2" customHeight="1">
      <c r="A22" s="24" t="s">
        <v>3163</v>
      </c>
      <c r="B22" s="15"/>
      <c r="C22" s="453">
        <v>1.5</v>
      </c>
      <c r="D22" s="453">
        <v>1.5</v>
      </c>
    </row>
    <row r="23" spans="1:4" s="11" customFormat="1" ht="25.2" customHeight="1">
      <c r="A23" s="24" t="s">
        <v>3167</v>
      </c>
      <c r="B23" s="15" t="s">
        <v>3168</v>
      </c>
      <c r="C23" s="453">
        <v>0.21299999999999999</v>
      </c>
      <c r="D23" s="453">
        <v>0.21299999999999999</v>
      </c>
    </row>
    <row r="24" spans="1:4" s="11" customFormat="1" ht="25.2" customHeight="1">
      <c r="A24" s="23" t="s">
        <v>3169</v>
      </c>
      <c r="B24" s="15" t="s">
        <v>3170</v>
      </c>
      <c r="C24" s="453">
        <f>C25+C26</f>
        <v>0.85409999999999997</v>
      </c>
      <c r="D24" s="453">
        <f>D25+D26</f>
        <v>0.85409999999999997</v>
      </c>
    </row>
    <row r="25" spans="1:4" s="11" customFormat="1" ht="25.2" customHeight="1">
      <c r="A25" s="24" t="s">
        <v>3148</v>
      </c>
      <c r="B25" s="15" t="s">
        <v>3171</v>
      </c>
      <c r="C25" s="453">
        <v>1.41E-2</v>
      </c>
      <c r="D25" s="453">
        <v>1.41E-2</v>
      </c>
    </row>
    <row r="26" spans="1:4" s="11" customFormat="1" ht="25.2" customHeight="1">
      <c r="A26" s="24" t="s">
        <v>3150</v>
      </c>
      <c r="B26" s="15" t="s">
        <v>3172</v>
      </c>
      <c r="C26" s="453">
        <v>0.84</v>
      </c>
      <c r="D26" s="453">
        <v>0.84</v>
      </c>
    </row>
    <row r="27" spans="1:4" s="12" customFormat="1" ht="70.2" customHeight="1">
      <c r="A27" s="511" t="s">
        <v>3173</v>
      </c>
      <c r="B27" s="511"/>
      <c r="C27" s="511"/>
      <c r="D27" s="511"/>
    </row>
    <row r="28" spans="1:4" ht="25.2" customHeight="1">
      <c r="A28" s="519"/>
      <c r="B28" s="519"/>
      <c r="C28" s="519"/>
      <c r="D28" s="519"/>
    </row>
  </sheetData>
  <mergeCells count="3">
    <mergeCell ref="A3:D3"/>
    <mergeCell ref="A27:D27"/>
    <mergeCell ref="A28:D28"/>
  </mergeCells>
  <phoneticPr fontId="81" type="noConversion"/>
  <printOptions horizontalCentered="1"/>
  <pageMargins left="0.70902777777777803" right="0.70902777777777803" top="0.39305555555555599" bottom="0.75" header="0.30902777777777801" footer="0.30902777777777801"/>
  <pageSetup paperSize="9" fitToHeight="20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4"/>
  <sheetViews>
    <sheetView showGridLines="0" showZeros="0" topLeftCell="B1" zoomScale="90" zoomScaleNormal="90" zoomScaleSheetLayoutView="100" workbookViewId="0">
      <pane ySplit="3" topLeftCell="A16" activePane="bottomLeft" state="frozen"/>
      <selection sqref="A1:D1"/>
      <selection pane="bottomLeft" activeCell="I21" sqref="I21"/>
    </sheetView>
  </sheetViews>
  <sheetFormatPr defaultColWidth="9" defaultRowHeight="15.6"/>
  <cols>
    <col min="1" max="1" width="14.44140625" style="104" customWidth="1"/>
    <col min="2" max="2" width="50.77734375" style="104" customWidth="1"/>
    <col min="3" max="5" width="20.6640625" style="104" customWidth="1"/>
    <col min="6" max="16384" width="9" style="193"/>
  </cols>
  <sheetData>
    <row r="1" spans="1:5" ht="45" customHeight="1">
      <c r="A1" s="248"/>
      <c r="B1" s="478" t="s">
        <v>3204</v>
      </c>
      <c r="C1" s="479"/>
      <c r="D1" s="479"/>
      <c r="E1" s="479"/>
    </row>
    <row r="2" spans="1:5" ht="18.899999999999999" customHeight="1">
      <c r="B2" s="347"/>
      <c r="C2" s="251"/>
      <c r="D2" s="251"/>
      <c r="E2" s="348" t="s">
        <v>0</v>
      </c>
    </row>
    <row r="3" spans="1:5" s="344" customFormat="1" ht="35.4" customHeight="1">
      <c r="A3" s="349" t="s">
        <v>1</v>
      </c>
      <c r="B3" s="254" t="s">
        <v>2</v>
      </c>
      <c r="C3" s="197" t="s">
        <v>123</v>
      </c>
      <c r="D3" s="197" t="s">
        <v>4</v>
      </c>
      <c r="E3" s="197" t="s">
        <v>124</v>
      </c>
    </row>
    <row r="4" spans="1:5" ht="35.4" customHeight="1">
      <c r="A4" s="350" t="s">
        <v>6</v>
      </c>
      <c r="B4" s="351" t="s">
        <v>7</v>
      </c>
      <c r="C4" s="280">
        <f>SUM(C5:C19)</f>
        <v>53290</v>
      </c>
      <c r="D4" s="280">
        <f>SUM(D5:D19)</f>
        <v>51915</v>
      </c>
      <c r="E4" s="397">
        <f t="shared" ref="E4:E30" si="0">IF(C4&lt;&gt;0,D4/C4-1,"")</f>
        <v>-2.5999999999999999E-2</v>
      </c>
    </row>
    <row r="5" spans="1:5" ht="35.4" customHeight="1">
      <c r="A5" s="260" t="s">
        <v>8</v>
      </c>
      <c r="B5" s="352" t="s">
        <v>9</v>
      </c>
      <c r="C5" s="279">
        <v>27953</v>
      </c>
      <c r="D5" s="398">
        <v>30000</v>
      </c>
      <c r="E5" s="397">
        <f t="shared" si="0"/>
        <v>7.2999999999999995E-2</v>
      </c>
    </row>
    <row r="6" spans="1:5" ht="35.4" customHeight="1">
      <c r="A6" s="260" t="s">
        <v>10</v>
      </c>
      <c r="B6" s="352" t="s">
        <v>11</v>
      </c>
      <c r="C6" s="279">
        <v>3633</v>
      </c>
      <c r="D6" s="398">
        <v>3920</v>
      </c>
      <c r="E6" s="397">
        <f t="shared" si="0"/>
        <v>7.9000000000000001E-2</v>
      </c>
    </row>
    <row r="7" spans="1:5" ht="35.4" customHeight="1">
      <c r="A7" s="260" t="s">
        <v>12</v>
      </c>
      <c r="B7" s="352" t="s">
        <v>13</v>
      </c>
      <c r="C7" s="279">
        <v>738</v>
      </c>
      <c r="D7" s="279">
        <v>672</v>
      </c>
      <c r="E7" s="397">
        <f t="shared" si="0"/>
        <v>-8.8999999999999996E-2</v>
      </c>
    </row>
    <row r="8" spans="1:5" customFormat="1" ht="35.4" customHeight="1">
      <c r="A8" s="353" t="s">
        <v>14</v>
      </c>
      <c r="B8" s="354" t="s">
        <v>15</v>
      </c>
      <c r="C8" s="279">
        <v>1964</v>
      </c>
      <c r="D8" s="279">
        <v>2750</v>
      </c>
      <c r="E8" s="397">
        <f t="shared" si="0"/>
        <v>0.4</v>
      </c>
    </row>
    <row r="9" spans="1:5" ht="35.4" customHeight="1">
      <c r="A9" s="260" t="s">
        <v>16</v>
      </c>
      <c r="B9" s="352" t="s">
        <v>17</v>
      </c>
      <c r="C9" s="279">
        <v>2403</v>
      </c>
      <c r="D9" s="279">
        <v>2423</v>
      </c>
      <c r="E9" s="397">
        <f t="shared" si="0"/>
        <v>8.0000000000000002E-3</v>
      </c>
    </row>
    <row r="10" spans="1:5" customFormat="1" ht="35.4" customHeight="1">
      <c r="A10" s="353" t="s">
        <v>18</v>
      </c>
      <c r="B10" s="354" t="s">
        <v>19</v>
      </c>
      <c r="C10" s="279">
        <v>2468</v>
      </c>
      <c r="D10" s="279">
        <v>1900</v>
      </c>
      <c r="E10" s="397">
        <f t="shared" si="0"/>
        <v>-0.23</v>
      </c>
    </row>
    <row r="11" spans="1:5" customFormat="1" ht="35.4" customHeight="1">
      <c r="A11" s="353" t="s">
        <v>20</v>
      </c>
      <c r="B11" s="354" t="s">
        <v>21</v>
      </c>
      <c r="C11" s="279">
        <v>751</v>
      </c>
      <c r="D11" s="279">
        <v>770</v>
      </c>
      <c r="E11" s="397">
        <f t="shared" si="0"/>
        <v>2.5000000000000001E-2</v>
      </c>
    </row>
    <row r="12" spans="1:5" customFormat="1" ht="35.4" customHeight="1">
      <c r="A12" s="353" t="s">
        <v>22</v>
      </c>
      <c r="B12" s="354" t="s">
        <v>23</v>
      </c>
      <c r="C12" s="279">
        <v>2993</v>
      </c>
      <c r="D12" s="279">
        <v>2400</v>
      </c>
      <c r="E12" s="397">
        <f t="shared" si="0"/>
        <v>-0.19800000000000001</v>
      </c>
    </row>
    <row r="13" spans="1:5" customFormat="1" ht="35.4" customHeight="1">
      <c r="A13" s="353" t="s">
        <v>24</v>
      </c>
      <c r="B13" s="354" t="s">
        <v>25</v>
      </c>
      <c r="C13" s="279">
        <v>1347</v>
      </c>
      <c r="D13" s="279">
        <v>1850</v>
      </c>
      <c r="E13" s="397">
        <f t="shared" si="0"/>
        <v>0.373</v>
      </c>
    </row>
    <row r="14" spans="1:5" customFormat="1" ht="35.4" customHeight="1">
      <c r="A14" s="353" t="s">
        <v>26</v>
      </c>
      <c r="B14" s="354" t="s">
        <v>27</v>
      </c>
      <c r="C14" s="279">
        <v>5015</v>
      </c>
      <c r="D14" s="279">
        <v>350</v>
      </c>
      <c r="E14" s="397">
        <f t="shared" si="0"/>
        <v>-0.93</v>
      </c>
    </row>
    <row r="15" spans="1:5" ht="35.4" customHeight="1">
      <c r="A15" s="260" t="s">
        <v>28</v>
      </c>
      <c r="B15" s="352" t="s">
        <v>29</v>
      </c>
      <c r="C15" s="279">
        <v>1</v>
      </c>
      <c r="D15" s="279">
        <v>70</v>
      </c>
      <c r="E15" s="397">
        <f t="shared" si="0"/>
        <v>69</v>
      </c>
    </row>
    <row r="16" spans="1:5" customFormat="1" ht="35.4" customHeight="1">
      <c r="A16" s="353" t="s">
        <v>30</v>
      </c>
      <c r="B16" s="354" t="s">
        <v>31</v>
      </c>
      <c r="C16" s="279">
        <v>1522</v>
      </c>
      <c r="D16" s="279">
        <v>2300</v>
      </c>
      <c r="E16" s="397">
        <f t="shared" si="0"/>
        <v>0.51100000000000001</v>
      </c>
    </row>
    <row r="17" spans="1:5" customFormat="1" ht="35.4" customHeight="1">
      <c r="A17" s="353" t="s">
        <v>32</v>
      </c>
      <c r="B17" s="354" t="s">
        <v>33</v>
      </c>
      <c r="C17" s="279">
        <v>1890</v>
      </c>
      <c r="D17" s="279">
        <v>1950</v>
      </c>
      <c r="E17" s="397">
        <f t="shared" si="0"/>
        <v>3.2000000000000001E-2</v>
      </c>
    </row>
    <row r="18" spans="1:5" customFormat="1" ht="35.4" customHeight="1">
      <c r="A18" s="353" t="s">
        <v>34</v>
      </c>
      <c r="B18" s="354" t="s">
        <v>35</v>
      </c>
      <c r="C18" s="279">
        <v>556</v>
      </c>
      <c r="D18" s="279">
        <v>560</v>
      </c>
      <c r="E18" s="397">
        <f t="shared" si="0"/>
        <v>7.0000000000000001E-3</v>
      </c>
    </row>
    <row r="19" spans="1:5" customFormat="1" ht="35.4" customHeight="1">
      <c r="A19" s="395" t="s">
        <v>125</v>
      </c>
      <c r="B19" s="354" t="s">
        <v>37</v>
      </c>
      <c r="C19" s="279">
        <v>56</v>
      </c>
      <c r="D19" s="279"/>
      <c r="E19" s="397">
        <f t="shared" si="0"/>
        <v>-1</v>
      </c>
    </row>
    <row r="20" spans="1:5" ht="35.4" customHeight="1">
      <c r="A20" s="258" t="s">
        <v>38</v>
      </c>
      <c r="B20" s="351" t="s">
        <v>39</v>
      </c>
      <c r="C20" s="280">
        <f>SUM(C21:C28)</f>
        <v>6873</v>
      </c>
      <c r="D20" s="280">
        <f>SUM(D21:D28)</f>
        <v>9451</v>
      </c>
      <c r="E20" s="397">
        <f t="shared" si="0"/>
        <v>0.375</v>
      </c>
    </row>
    <row r="21" spans="1:5" ht="35.4" customHeight="1">
      <c r="A21" s="355" t="s">
        <v>40</v>
      </c>
      <c r="B21" s="352" t="s">
        <v>41</v>
      </c>
      <c r="C21" s="279">
        <v>2106</v>
      </c>
      <c r="D21" s="279">
        <v>2951</v>
      </c>
      <c r="E21" s="397">
        <f t="shared" si="0"/>
        <v>0.40100000000000002</v>
      </c>
    </row>
    <row r="22" spans="1:5" ht="35.4" customHeight="1">
      <c r="A22" s="260" t="s">
        <v>42</v>
      </c>
      <c r="B22" s="356" t="s">
        <v>43</v>
      </c>
      <c r="C22" s="279">
        <v>1197</v>
      </c>
      <c r="D22" s="279">
        <v>2550</v>
      </c>
      <c r="E22" s="397">
        <f t="shared" si="0"/>
        <v>1.1299999999999999</v>
      </c>
    </row>
    <row r="23" spans="1:5" ht="35.4" customHeight="1">
      <c r="A23" s="260" t="s">
        <v>44</v>
      </c>
      <c r="B23" s="352" t="s">
        <v>45</v>
      </c>
      <c r="C23" s="279">
        <v>1144</v>
      </c>
      <c r="D23" s="279">
        <v>1450</v>
      </c>
      <c r="E23" s="397">
        <f t="shared" si="0"/>
        <v>0.26700000000000002</v>
      </c>
    </row>
    <row r="24" spans="1:5" ht="35.4" customHeight="1">
      <c r="A24" s="260" t="s">
        <v>46</v>
      </c>
      <c r="B24" s="352" t="s">
        <v>47</v>
      </c>
      <c r="C24" s="279"/>
      <c r="D24" s="279">
        <v>0</v>
      </c>
      <c r="E24" s="397" t="str">
        <f t="shared" si="0"/>
        <v/>
      </c>
    </row>
    <row r="25" spans="1:5" ht="35.4" customHeight="1">
      <c r="A25" s="260" t="s">
        <v>48</v>
      </c>
      <c r="B25" s="352" t="s">
        <v>49</v>
      </c>
      <c r="C25" s="279">
        <v>1445</v>
      </c>
      <c r="D25" s="279">
        <v>1300</v>
      </c>
      <c r="E25" s="397">
        <f t="shared" si="0"/>
        <v>-0.1</v>
      </c>
    </row>
    <row r="26" spans="1:5" customFormat="1" ht="35.4" customHeight="1">
      <c r="A26" s="353" t="s">
        <v>50</v>
      </c>
      <c r="B26" s="354" t="s">
        <v>51</v>
      </c>
      <c r="C26" s="279">
        <v>264</v>
      </c>
      <c r="D26" s="279">
        <v>50</v>
      </c>
      <c r="E26" s="397">
        <f t="shared" si="0"/>
        <v>-0.81100000000000005</v>
      </c>
    </row>
    <row r="27" spans="1:5" ht="35.4" customHeight="1">
      <c r="A27" s="260" t="s">
        <v>52</v>
      </c>
      <c r="B27" s="352" t="s">
        <v>53</v>
      </c>
      <c r="C27" s="279">
        <v>280</v>
      </c>
      <c r="D27" s="279">
        <v>550</v>
      </c>
      <c r="E27" s="397">
        <f t="shared" si="0"/>
        <v>0.96399999999999997</v>
      </c>
    </row>
    <row r="28" spans="1:5" ht="35.4" customHeight="1">
      <c r="A28" s="260" t="s">
        <v>54</v>
      </c>
      <c r="B28" s="352" t="s">
        <v>55</v>
      </c>
      <c r="C28" s="279">
        <v>437</v>
      </c>
      <c r="D28" s="279">
        <v>600</v>
      </c>
      <c r="E28" s="397">
        <f t="shared" si="0"/>
        <v>0.373</v>
      </c>
    </row>
    <row r="29" spans="1:5" ht="35.4" customHeight="1">
      <c r="A29" s="260"/>
      <c r="B29" s="352"/>
      <c r="C29" s="279"/>
      <c r="D29" s="279"/>
      <c r="E29" s="397" t="str">
        <f t="shared" si="0"/>
        <v/>
      </c>
    </row>
    <row r="30" spans="1:5" s="250" customFormat="1" ht="35.4" customHeight="1">
      <c r="A30" s="357"/>
      <c r="B30" s="396" t="s">
        <v>3205</v>
      </c>
      <c r="C30" s="280">
        <f>SUM(C4,C20)</f>
        <v>60163</v>
      </c>
      <c r="D30" s="280">
        <f>SUM(D4,D20)</f>
        <v>61366</v>
      </c>
      <c r="E30" s="397">
        <f t="shared" si="0"/>
        <v>0.02</v>
      </c>
    </row>
    <row r="31" spans="1:5" ht="35.4" customHeight="1">
      <c r="A31" s="258">
        <v>105</v>
      </c>
      <c r="B31" s="358" t="s">
        <v>56</v>
      </c>
      <c r="C31" s="74"/>
      <c r="D31" s="336"/>
      <c r="E31" s="283"/>
    </row>
    <row r="32" spans="1:5" ht="35.4" customHeight="1">
      <c r="A32" s="359">
        <v>110</v>
      </c>
      <c r="B32" s="360" t="s">
        <v>57</v>
      </c>
      <c r="C32" s="280">
        <f>SUM(C33:C39)</f>
        <v>113884</v>
      </c>
      <c r="D32" s="280">
        <f>SUM(D33:D39)</f>
        <v>96264</v>
      </c>
      <c r="E32" s="397">
        <f t="shared" ref="E32:E34" si="1">IF(C32&lt;&gt;0,D32/C32-1,"")</f>
        <v>-0.155</v>
      </c>
    </row>
    <row r="33" spans="1:5" ht="35.4" customHeight="1">
      <c r="A33" s="287">
        <v>11001</v>
      </c>
      <c r="B33" s="236" t="s">
        <v>58</v>
      </c>
      <c r="C33" s="279">
        <v>5693</v>
      </c>
      <c r="D33" s="279">
        <v>5693</v>
      </c>
      <c r="E33" s="397">
        <f t="shared" si="1"/>
        <v>0</v>
      </c>
    </row>
    <row r="34" spans="1:5" ht="35.4" customHeight="1">
      <c r="A34" s="287"/>
      <c r="B34" s="236" t="s">
        <v>59</v>
      </c>
      <c r="C34" s="279">
        <v>98340</v>
      </c>
      <c r="D34" s="279">
        <v>75163</v>
      </c>
      <c r="E34" s="397">
        <f t="shared" si="1"/>
        <v>-0.23599999999999999</v>
      </c>
    </row>
    <row r="35" spans="1:5" ht="35.4" customHeight="1">
      <c r="A35" s="287">
        <v>11006</v>
      </c>
      <c r="B35" s="236" t="s">
        <v>126</v>
      </c>
      <c r="C35" s="399"/>
      <c r="D35" s="399"/>
      <c r="E35" s="399"/>
    </row>
    <row r="36" spans="1:5" ht="35.4" customHeight="1">
      <c r="A36" s="287">
        <v>11008</v>
      </c>
      <c r="B36" s="236" t="s">
        <v>60</v>
      </c>
      <c r="C36" s="279">
        <v>4543</v>
      </c>
      <c r="D36" s="279">
        <v>4830</v>
      </c>
      <c r="E36" s="397">
        <f>IF(C36&lt;&gt;0,D36/C36-1,"")</f>
        <v>6.3E-2</v>
      </c>
    </row>
    <row r="37" spans="1:5" ht="35.4" customHeight="1">
      <c r="A37" s="287">
        <v>11009</v>
      </c>
      <c r="B37" s="236" t="s">
        <v>61</v>
      </c>
      <c r="C37" s="279">
        <v>4315</v>
      </c>
      <c r="D37" s="279">
        <v>10578</v>
      </c>
      <c r="E37" s="397">
        <f>IF(C37&lt;&gt;0,D37/C37-1,"")</f>
        <v>1.4510000000000001</v>
      </c>
    </row>
    <row r="38" spans="1:5" s="345" customFormat="1" ht="35.4" customHeight="1">
      <c r="A38" s="361">
        <v>11013</v>
      </c>
      <c r="B38" s="362" t="s">
        <v>62</v>
      </c>
      <c r="C38" s="400"/>
      <c r="D38" s="400"/>
      <c r="E38" s="400"/>
    </row>
    <row r="39" spans="1:5" s="346" customFormat="1" ht="35.4" customHeight="1">
      <c r="A39" s="287">
        <v>11015</v>
      </c>
      <c r="B39" s="240" t="s">
        <v>63</v>
      </c>
      <c r="C39" s="279">
        <v>993</v>
      </c>
      <c r="D39" s="279"/>
      <c r="E39" s="397">
        <f>IF(C39&lt;&gt;0,D39/C39-1,"")</f>
        <v>-1</v>
      </c>
    </row>
    <row r="40" spans="1:5" ht="35.4" customHeight="1">
      <c r="A40" s="363"/>
      <c r="B40" s="364" t="s">
        <v>64</v>
      </c>
      <c r="C40" s="280">
        <f>SUM(C30:C32)</f>
        <v>174047</v>
      </c>
      <c r="D40" s="280">
        <f>SUM(D30:D32)</f>
        <v>157630</v>
      </c>
      <c r="E40" s="397">
        <f>IF(C40&lt;&gt;0,D40/C40-1,"")</f>
        <v>-9.4E-2</v>
      </c>
    </row>
    <row r="41" spans="1:5">
      <c r="D41" s="365"/>
    </row>
    <row r="42" spans="1:5">
      <c r="D42" s="365"/>
    </row>
    <row r="43" spans="1:5">
      <c r="D43" s="365"/>
    </row>
    <row r="44" spans="1:5">
      <c r="D44" s="365"/>
    </row>
  </sheetData>
  <autoFilter ref="A3:E40"/>
  <mergeCells count="1">
    <mergeCell ref="B1:E1"/>
  </mergeCells>
  <phoneticPr fontId="81" type="noConversion"/>
  <conditionalFormatting sqref="E2">
    <cfRule type="cellIs" dxfId="74" priority="51" stopIfTrue="1" operator="lessThanOrEqual">
      <formula>-1</formula>
    </cfRule>
  </conditionalFormatting>
  <conditionalFormatting sqref="A31:B31">
    <cfRule type="expression" dxfId="73" priority="57" stopIfTrue="1">
      <formula>"len($A:$A)=3"</formula>
    </cfRule>
  </conditionalFormatting>
  <conditionalFormatting sqref="C31">
    <cfRule type="expression" dxfId="72" priority="19" stopIfTrue="1">
      <formula>"len($A:$A)=3"</formula>
    </cfRule>
    <cfRule type="expression" dxfId="71" priority="20" stopIfTrue="1">
      <formula>"len($A:$A)=3"</formula>
    </cfRule>
  </conditionalFormatting>
  <conditionalFormatting sqref="B38:B39">
    <cfRule type="expression" dxfId="70" priority="25" stopIfTrue="1">
      <formula>"len($A:$A)=3"</formula>
    </cfRule>
    <cfRule type="expression" dxfId="69" priority="26" stopIfTrue="1">
      <formula>"len($A:$A)=3"</formula>
    </cfRule>
  </conditionalFormatting>
  <conditionalFormatting sqref="A4:B28">
    <cfRule type="expression" dxfId="68" priority="47" stopIfTrue="1">
      <formula>"len($A:$A)=3"</formula>
    </cfRule>
  </conditionalFormatting>
  <conditionalFormatting sqref="B4:B6">
    <cfRule type="expression" dxfId="67" priority="50" stopIfTrue="1">
      <formula>"len($A:$A)=3"</formula>
    </cfRule>
  </conditionalFormatting>
  <conditionalFormatting sqref="B7:B8">
    <cfRule type="expression" dxfId="66" priority="49" stopIfTrue="1">
      <formula>"len($A:$A)=3"</formula>
    </cfRule>
  </conditionalFormatting>
  <conditionalFormatting sqref="A29:B29 B41:C58 D41:D44 B40">
    <cfRule type="expression" dxfId="65" priority="58" stopIfTrue="1">
      <formula>"len($A:$A)=3"</formula>
    </cfRule>
  </conditionalFormatting>
  <conditionalFormatting sqref="B29 B31">
    <cfRule type="expression" dxfId="64" priority="70" stopIfTrue="1">
      <formula>"len($A:$A)=3"</formula>
    </cfRule>
  </conditionalFormatting>
  <conditionalFormatting sqref="A32:B32 A35:B35">
    <cfRule type="expression" dxfId="63" priority="30" stopIfTrue="1">
      <formula>"len($A:$A)=3"</formula>
    </cfRule>
  </conditionalFormatting>
  <conditionalFormatting sqref="B32:B34 B39">
    <cfRule type="expression" dxfId="62" priority="31" stopIfTrue="1">
      <formula>"len($A:$A)=3"</formula>
    </cfRule>
  </conditionalFormatting>
  <conditionalFormatting sqref="A33:B34">
    <cfRule type="expression" dxfId="61" priority="29" stopIfTrue="1">
      <formula>"len($A:$A)=3"</formula>
    </cfRule>
  </conditionalFormatting>
  <conditionalFormatting sqref="A36:B44">
    <cfRule type="expression" dxfId="60" priority="27" stopIfTrue="1">
      <formula>"len($A:$A)=3"</formula>
    </cfRule>
  </conditionalFormatting>
  <conditionalFormatting sqref="A38:B39">
    <cfRule type="expression" dxfId="59" priority="24" stopIfTrue="1">
      <formula>"len($A:$A)=3"</formula>
    </cfRule>
  </conditionalFormatting>
  <conditionalFormatting sqref="C4:C29 D4 D20">
    <cfRule type="expression" dxfId="58" priority="16" stopIfTrue="1">
      <formula>"len($A:$A)=3"</formula>
    </cfRule>
  </conditionalFormatting>
  <conditionalFormatting sqref="C4:C6 D4">
    <cfRule type="expression" dxfId="57" priority="18" stopIfTrue="1">
      <formula>"len($A:$A)=3"</formula>
    </cfRule>
  </conditionalFormatting>
  <conditionalFormatting sqref="C7:C8">
    <cfRule type="expression" dxfId="56" priority="17" stopIfTrue="1">
      <formula>"len($A:$A)=3"</formula>
    </cfRule>
  </conditionalFormatting>
  <conditionalFormatting sqref="D5:D19 D21:D29">
    <cfRule type="expression" dxfId="55" priority="13" stopIfTrue="1">
      <formula>"len($A:$A)=3"</formula>
    </cfRule>
  </conditionalFormatting>
  <conditionalFormatting sqref="D5:D6">
    <cfRule type="expression" dxfId="54" priority="15" stopIfTrue="1">
      <formula>"len($A:$A)=3"</formula>
    </cfRule>
  </conditionalFormatting>
  <conditionalFormatting sqref="D7:D8">
    <cfRule type="expression" dxfId="53" priority="14" stopIfTrue="1">
      <formula>"len($A:$A)=3"</formula>
    </cfRule>
  </conditionalFormatting>
  <conditionalFormatting sqref="C33:C34">
    <cfRule type="expression" dxfId="52" priority="7" stopIfTrue="1">
      <formula>"len($A:$A)=3"</formula>
    </cfRule>
  </conditionalFormatting>
  <conditionalFormatting sqref="C36:C37">
    <cfRule type="expression" dxfId="51" priority="6" stopIfTrue="1">
      <formula>"len($A:$A)=3"</formula>
    </cfRule>
  </conditionalFormatting>
  <conditionalFormatting sqref="D33:D34">
    <cfRule type="expression" dxfId="50" priority="2" stopIfTrue="1">
      <formula>"len($A:$A)=3"</formula>
    </cfRule>
  </conditionalFormatting>
  <conditionalFormatting sqref="D36:D37">
    <cfRule type="expression" dxfId="49" priority="1" stopIfTrue="1">
      <formula>"len($A:$A)=3"</formula>
    </cfRule>
  </conditionalFormatting>
  <conditionalFormatting sqref="D39:D40">
    <cfRule type="expression" dxfId="48" priority="5" stopIfTrue="1">
      <formula>"len($A:$A)=3"</formula>
    </cfRule>
  </conditionalFormatting>
  <conditionalFormatting sqref="D39:D40">
    <cfRule type="expression" dxfId="47" priority="3" stopIfTrue="1">
      <formula>"len($A:$A)=3"</formula>
    </cfRule>
  </conditionalFormatting>
  <conditionalFormatting sqref="C32:D34">
    <cfRule type="expression" dxfId="46" priority="10" stopIfTrue="1">
      <formula>"len($A:$A)=3"</formula>
    </cfRule>
  </conditionalFormatting>
  <conditionalFormatting sqref="D33:D34">
    <cfRule type="expression" dxfId="45" priority="4" stopIfTrue="1">
      <formula>"len($A:$A)=3"</formula>
    </cfRule>
  </conditionalFormatting>
  <conditionalFormatting sqref="C32:D34">
    <cfRule type="expression" dxfId="44" priority="8" stopIfTrue="1">
      <formula>"len($A:$A)=3"</formula>
    </cfRule>
  </conditionalFormatting>
  <conditionalFormatting sqref="C36:D36">
    <cfRule type="expression" dxfId="43" priority="12" stopIfTrue="1">
      <formula>"len($A:$A)=3"</formula>
    </cfRule>
  </conditionalFormatting>
  <conditionalFormatting sqref="C39:C40 D40">
    <cfRule type="expression" dxfId="42" priority="11" stopIfTrue="1">
      <formula>"len($A:$A)=3"</formula>
    </cfRule>
  </conditionalFormatting>
  <conditionalFormatting sqref="C39:C40 D40">
    <cfRule type="expression" dxfId="41" priority="9" stopIfTrue="1">
      <formula>"len($A:$A)=3"</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F20"/>
  <sheetViews>
    <sheetView workbookViewId="0">
      <selection activeCell="D16" sqref="D16"/>
    </sheetView>
  </sheetViews>
  <sheetFormatPr defaultColWidth="8.88671875" defaultRowHeight="14.4"/>
  <cols>
    <col min="1" max="1" width="8.88671875" style="10"/>
    <col min="2" max="2" width="49.33203125" style="10" customWidth="1"/>
    <col min="3" max="6" width="20.6640625" style="10" customWidth="1"/>
    <col min="7" max="16384" width="8.88671875" style="10"/>
  </cols>
  <sheetData>
    <row r="1" spans="1:6">
      <c r="A1" s="16"/>
    </row>
    <row r="2" spans="1:6" ht="45" customHeight="1">
      <c r="A2" s="522" t="s">
        <v>3239</v>
      </c>
      <c r="B2" s="523"/>
      <c r="C2" s="523"/>
      <c r="D2" s="523"/>
      <c r="E2" s="523"/>
      <c r="F2" s="523"/>
    </row>
    <row r="3" spans="1:6" s="11" customFormat="1" ht="18" customHeight="1">
      <c r="B3" s="524" t="s">
        <v>3102</v>
      </c>
      <c r="C3" s="525"/>
      <c r="D3" s="525"/>
      <c r="E3" s="525"/>
      <c r="F3" s="525"/>
    </row>
    <row r="4" spans="1:6" s="11" customFormat="1" ht="30" customHeight="1">
      <c r="A4" s="526" t="s">
        <v>2</v>
      </c>
      <c r="B4" s="526"/>
      <c r="C4" s="14" t="s">
        <v>3108</v>
      </c>
      <c r="D4" s="14" t="s">
        <v>3144</v>
      </c>
      <c r="E4" s="14" t="s">
        <v>3145</v>
      </c>
      <c r="F4" s="14" t="s">
        <v>3174</v>
      </c>
    </row>
    <row r="5" spans="1:6" s="11" customFormat="1" ht="30" customHeight="1">
      <c r="A5" s="18" t="s">
        <v>3175</v>
      </c>
      <c r="B5" s="18"/>
      <c r="C5" s="15" t="s">
        <v>3109</v>
      </c>
      <c r="D5" s="19">
        <f>D6+D7</f>
        <v>18.98</v>
      </c>
      <c r="E5" s="19">
        <f t="shared" ref="E5:F5" si="0">E6+E7</f>
        <v>18.98</v>
      </c>
      <c r="F5" s="19">
        <f t="shared" si="0"/>
        <v>18.98</v>
      </c>
    </row>
    <row r="6" spans="1:6" s="11" customFormat="1" ht="30" customHeight="1">
      <c r="A6" s="521" t="s">
        <v>3176</v>
      </c>
      <c r="B6" s="521"/>
      <c r="C6" s="15" t="s">
        <v>3110</v>
      </c>
      <c r="D6" s="19">
        <v>0.76</v>
      </c>
      <c r="E6" s="19">
        <v>0.76</v>
      </c>
      <c r="F6" s="19">
        <v>0.76</v>
      </c>
    </row>
    <row r="7" spans="1:6" s="11" customFormat="1" ht="30" customHeight="1">
      <c r="A7" s="521" t="s">
        <v>3177</v>
      </c>
      <c r="B7" s="521"/>
      <c r="C7" s="15" t="s">
        <v>3111</v>
      </c>
      <c r="D7" s="19">
        <v>18.22</v>
      </c>
      <c r="E7" s="19">
        <v>18.22</v>
      </c>
      <c r="F7" s="19">
        <v>18.22</v>
      </c>
    </row>
    <row r="8" spans="1:6" s="11" customFormat="1" ht="30" customHeight="1">
      <c r="A8" s="520" t="s">
        <v>3178</v>
      </c>
      <c r="B8" s="520"/>
      <c r="C8" s="15" t="s">
        <v>3112</v>
      </c>
      <c r="D8" s="19">
        <f>D9+D10</f>
        <v>13.14</v>
      </c>
      <c r="E8" s="19">
        <f t="shared" ref="E8:F8" si="1">E9+E10</f>
        <v>13.14</v>
      </c>
      <c r="F8" s="19">
        <f t="shared" si="1"/>
        <v>13.14</v>
      </c>
    </row>
    <row r="9" spans="1:6" s="11" customFormat="1" ht="30" customHeight="1">
      <c r="A9" s="521" t="s">
        <v>3176</v>
      </c>
      <c r="B9" s="521"/>
      <c r="C9" s="15" t="s">
        <v>3113</v>
      </c>
      <c r="D9" s="19">
        <v>0</v>
      </c>
      <c r="E9" s="19">
        <v>0</v>
      </c>
      <c r="F9" s="19">
        <v>0</v>
      </c>
    </row>
    <row r="10" spans="1:6" s="11" customFormat="1" ht="30" customHeight="1">
      <c r="A10" s="521" t="s">
        <v>3177</v>
      </c>
      <c r="B10" s="521"/>
      <c r="C10" s="15" t="s">
        <v>3114</v>
      </c>
      <c r="D10" s="19">
        <v>13.14</v>
      </c>
      <c r="E10" s="19">
        <v>13.14</v>
      </c>
      <c r="F10" s="19">
        <v>13.14</v>
      </c>
    </row>
    <row r="11" spans="1:6" s="12" customFormat="1" ht="40.950000000000003" customHeight="1">
      <c r="A11" s="517" t="s">
        <v>3179</v>
      </c>
      <c r="B11" s="517"/>
      <c r="C11" s="517"/>
      <c r="D11" s="517"/>
      <c r="E11" s="517"/>
      <c r="F11" s="517"/>
    </row>
    <row r="14" spans="1:6" ht="19.2">
      <c r="A14" s="20"/>
    </row>
    <row r="15" spans="1:6" ht="19.2" customHeight="1">
      <c r="A15" s="21"/>
    </row>
    <row r="16" spans="1:6" ht="28.95" customHeight="1"/>
    <row r="17" spans="1:1" ht="28.95" customHeight="1"/>
    <row r="18" spans="1:1" ht="28.95" customHeight="1"/>
    <row r="19" spans="1:1" ht="28.95" customHeight="1"/>
    <row r="20" spans="1:1" ht="30" customHeight="1">
      <c r="A20" s="21"/>
    </row>
  </sheetData>
  <mergeCells count="9">
    <mergeCell ref="A8:B8"/>
    <mergeCell ref="A9:B9"/>
    <mergeCell ref="A10:B10"/>
    <mergeCell ref="A11:F11"/>
    <mergeCell ref="A2:F2"/>
    <mergeCell ref="B3:F3"/>
    <mergeCell ref="A4:B4"/>
    <mergeCell ref="A6:B6"/>
    <mergeCell ref="A7:B7"/>
  </mergeCells>
  <phoneticPr fontId="81" type="noConversion"/>
  <printOptions horizontalCentered="1"/>
  <pageMargins left="0.70902777777777803" right="0.70902777777777803" top="1.1013888888888901" bottom="0.75" header="0.30902777777777801" footer="0.30902777777777801"/>
  <pageSetup paperSize="9" scale="95" fitToHeight="20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F9"/>
  <sheetViews>
    <sheetView workbookViewId="0">
      <selection activeCell="D16" sqref="D16"/>
    </sheetView>
  </sheetViews>
  <sheetFormatPr defaultColWidth="8.88671875" defaultRowHeight="14.4"/>
  <cols>
    <col min="1" max="1" width="8.88671875" style="10"/>
    <col min="2" max="6" width="24.21875" style="10" customWidth="1"/>
    <col min="7" max="16384" width="8.88671875" style="10"/>
  </cols>
  <sheetData>
    <row r="1" spans="1:6" ht="24" customHeight="1"/>
    <row r="2" spans="1:6" ht="26.4">
      <c r="A2" s="522" t="s">
        <v>3240</v>
      </c>
      <c r="B2" s="527"/>
      <c r="C2" s="527"/>
      <c r="D2" s="527"/>
      <c r="E2" s="527"/>
      <c r="F2" s="527"/>
    </row>
    <row r="3" spans="1:6" ht="22.95" customHeight="1">
      <c r="A3" s="528" t="s">
        <v>3102</v>
      </c>
      <c r="B3" s="528"/>
      <c r="C3" s="528"/>
      <c r="D3" s="528"/>
      <c r="E3" s="528"/>
      <c r="F3" s="528"/>
    </row>
    <row r="4" spans="1:6" s="11" customFormat="1" ht="30" customHeight="1">
      <c r="A4" s="13" t="s">
        <v>3180</v>
      </c>
      <c r="B4" s="14" t="s">
        <v>3070</v>
      </c>
      <c r="C4" s="14" t="s">
        <v>3181</v>
      </c>
      <c r="D4" s="14" t="s">
        <v>3182</v>
      </c>
      <c r="E4" s="14" t="s">
        <v>3183</v>
      </c>
      <c r="F4" s="14" t="s">
        <v>3184</v>
      </c>
    </row>
    <row r="5" spans="1:6" s="11" customFormat="1" ht="45" customHeight="1">
      <c r="A5" s="454">
        <v>1</v>
      </c>
      <c r="B5" s="455" t="s">
        <v>3273</v>
      </c>
      <c r="C5" s="456" t="s">
        <v>3274</v>
      </c>
      <c r="D5" s="457" t="s">
        <v>3275</v>
      </c>
      <c r="E5" s="458" t="s">
        <v>3276</v>
      </c>
      <c r="F5" s="457">
        <v>8.59</v>
      </c>
    </row>
    <row r="6" spans="1:6" s="11" customFormat="1" ht="45" customHeight="1">
      <c r="A6" s="454">
        <v>2</v>
      </c>
      <c r="B6" s="455" t="s">
        <v>3277</v>
      </c>
      <c r="C6" s="457" t="s">
        <v>3278</v>
      </c>
      <c r="D6" s="457" t="s">
        <v>3279</v>
      </c>
      <c r="E6" s="458" t="s">
        <v>3276</v>
      </c>
      <c r="F6" s="457">
        <v>0.55000000000000004</v>
      </c>
    </row>
    <row r="7" spans="1:6" s="11" customFormat="1" ht="45" customHeight="1">
      <c r="A7" s="454">
        <v>3</v>
      </c>
      <c r="B7" s="455" t="s">
        <v>3280</v>
      </c>
      <c r="C7" s="457" t="s">
        <v>3281</v>
      </c>
      <c r="D7" s="457" t="s">
        <v>3282</v>
      </c>
      <c r="E7" s="458" t="s">
        <v>3276</v>
      </c>
      <c r="F7" s="457">
        <v>2</v>
      </c>
    </row>
    <row r="8" spans="1:6" s="11" customFormat="1" ht="45" customHeight="1">
      <c r="A8" s="454">
        <v>4</v>
      </c>
      <c r="B8" s="455" t="s">
        <v>3283</v>
      </c>
      <c r="C8" s="457" t="s">
        <v>3281</v>
      </c>
      <c r="D8" s="457" t="s">
        <v>3282</v>
      </c>
      <c r="E8" s="458" t="s">
        <v>3276</v>
      </c>
      <c r="F8" s="457">
        <v>2</v>
      </c>
    </row>
    <row r="9" spans="1:6" s="12" customFormat="1" ht="33" customHeight="1">
      <c r="A9" s="517" t="s">
        <v>3185</v>
      </c>
      <c r="B9" s="517"/>
      <c r="C9" s="517"/>
      <c r="D9" s="517"/>
      <c r="E9" s="517"/>
      <c r="F9" s="517"/>
    </row>
  </sheetData>
  <mergeCells count="3">
    <mergeCell ref="A2:F2"/>
    <mergeCell ref="A3:F3"/>
    <mergeCell ref="A9:F9"/>
  </mergeCells>
  <phoneticPr fontId="81" type="noConversion"/>
  <printOptions horizontalCentered="1"/>
  <pageMargins left="0.70902777777777803" right="0.70902777777777803" top="0.75" bottom="0.75" header="0.30902777777777801" footer="0.30902777777777801"/>
  <pageSetup paperSize="9" fitToHeight="20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2:J50"/>
  <sheetViews>
    <sheetView zoomScaleNormal="100" workbookViewId="0">
      <pane ySplit="4" topLeftCell="A5" activePane="bottomLeft" state="frozen"/>
      <selection pane="bottomLeft" activeCell="D9" sqref="D9"/>
    </sheetView>
  </sheetViews>
  <sheetFormatPr defaultColWidth="8" defaultRowHeight="12"/>
  <cols>
    <col min="1" max="1" width="35.21875" style="4" customWidth="1"/>
    <col min="2" max="2" width="58.33203125" style="4" customWidth="1"/>
    <col min="3" max="5" width="20.6640625" style="4" customWidth="1"/>
    <col min="6" max="6" width="14.33203125" style="4" customWidth="1"/>
    <col min="7" max="7" width="20.6640625" style="4" customWidth="1"/>
    <col min="8" max="9" width="13.33203125" style="4" customWidth="1"/>
    <col min="10" max="10" width="29.88671875" style="4" customWidth="1"/>
    <col min="11" max="16384" width="8" style="4"/>
  </cols>
  <sheetData>
    <row r="2" spans="1:10" ht="39" customHeight="1">
      <c r="A2" s="529" t="s">
        <v>3241</v>
      </c>
      <c r="B2" s="530"/>
      <c r="C2" s="530"/>
      <c r="D2" s="530"/>
      <c r="E2" s="530"/>
      <c r="F2" s="530"/>
      <c r="G2" s="530"/>
      <c r="H2" s="530"/>
      <c r="I2" s="530"/>
      <c r="J2" s="530"/>
    </row>
    <row r="3" spans="1:10" ht="22.95" customHeight="1">
      <c r="A3" s="7"/>
    </row>
    <row r="4" spans="1:10" s="5" customFormat="1" ht="44.25" customHeight="1">
      <c r="A4" s="8" t="s">
        <v>3186</v>
      </c>
      <c r="B4" s="8" t="s">
        <v>3187</v>
      </c>
      <c r="C4" s="8" t="s">
        <v>3188</v>
      </c>
      <c r="D4" s="8" t="s">
        <v>3189</v>
      </c>
      <c r="E4" s="8" t="s">
        <v>3190</v>
      </c>
      <c r="F4" s="8" t="s">
        <v>3191</v>
      </c>
      <c r="G4" s="8" t="s">
        <v>3192</v>
      </c>
      <c r="H4" s="8" t="s">
        <v>3193</v>
      </c>
      <c r="I4" s="8" t="s">
        <v>3194</v>
      </c>
      <c r="J4" s="8" t="s">
        <v>3195</v>
      </c>
    </row>
    <row r="5" spans="1:10" ht="17.399999999999999">
      <c r="A5" s="9">
        <v>1</v>
      </c>
      <c r="B5" s="9">
        <v>2</v>
      </c>
      <c r="C5" s="9">
        <v>3</v>
      </c>
      <c r="D5" s="9">
        <v>4</v>
      </c>
      <c r="E5" s="9">
        <v>5</v>
      </c>
      <c r="F5" s="9">
        <v>6</v>
      </c>
      <c r="G5" s="9">
        <v>7</v>
      </c>
      <c r="H5" s="9">
        <v>8</v>
      </c>
      <c r="I5" s="9">
        <v>9</v>
      </c>
      <c r="J5" s="9">
        <v>10</v>
      </c>
    </row>
    <row r="6" spans="1:10" ht="81" customHeight="1">
      <c r="A6" s="469" t="s">
        <v>3340</v>
      </c>
      <c r="B6" s="469" t="s">
        <v>3296</v>
      </c>
      <c r="C6" s="469" t="s">
        <v>3298</v>
      </c>
      <c r="D6" s="469" t="s">
        <v>3300</v>
      </c>
      <c r="E6" s="469" t="s">
        <v>3301</v>
      </c>
      <c r="F6" s="469" t="s">
        <v>3303</v>
      </c>
      <c r="G6" s="469">
        <v>10</v>
      </c>
      <c r="H6" s="469" t="s">
        <v>3304</v>
      </c>
      <c r="I6" s="469" t="s">
        <v>3306</v>
      </c>
      <c r="J6" s="469" t="s">
        <v>3334</v>
      </c>
    </row>
    <row r="7" spans="1:10" ht="65.400000000000006" customHeight="1">
      <c r="A7" s="469"/>
      <c r="B7" s="469"/>
      <c r="C7" s="469"/>
      <c r="D7" s="469" t="s">
        <v>3308</v>
      </c>
      <c r="E7" s="469" t="s">
        <v>3309</v>
      </c>
      <c r="F7" s="469" t="s">
        <v>3303</v>
      </c>
      <c r="G7" s="469">
        <v>90</v>
      </c>
      <c r="H7" s="469" t="s">
        <v>3311</v>
      </c>
      <c r="I7" s="469" t="s">
        <v>3306</v>
      </c>
      <c r="J7" s="469" t="s">
        <v>3335</v>
      </c>
    </row>
    <row r="8" spans="1:10" ht="65.400000000000006" customHeight="1">
      <c r="A8" s="469"/>
      <c r="B8" s="469"/>
      <c r="C8" s="469"/>
      <c r="D8" s="469" t="s">
        <v>3313</v>
      </c>
      <c r="E8" s="469" t="s">
        <v>3314</v>
      </c>
      <c r="F8" s="469" t="s">
        <v>3316</v>
      </c>
      <c r="G8" s="469">
        <v>500000</v>
      </c>
      <c r="H8" s="469" t="s">
        <v>3318</v>
      </c>
      <c r="I8" s="469" t="s">
        <v>3306</v>
      </c>
      <c r="J8" s="469" t="s">
        <v>3336</v>
      </c>
    </row>
    <row r="9" spans="1:10" s="6" customFormat="1" ht="72" customHeight="1">
      <c r="A9" s="469"/>
      <c r="B9" s="469"/>
      <c r="C9" s="469" t="s">
        <v>3320</v>
      </c>
      <c r="D9" s="469" t="s">
        <v>3322</v>
      </c>
      <c r="E9" s="469" t="s">
        <v>3323</v>
      </c>
      <c r="F9" s="469" t="s">
        <v>3315</v>
      </c>
      <c r="G9" s="469" t="s">
        <v>3324</v>
      </c>
      <c r="H9" s="469" t="s">
        <v>3325</v>
      </c>
      <c r="I9" s="469" t="s">
        <v>3327</v>
      </c>
      <c r="J9" s="469" t="s">
        <v>3328</v>
      </c>
    </row>
    <row r="10" spans="1:10" s="6" customFormat="1" ht="65.400000000000006" customHeight="1">
      <c r="A10" s="471"/>
      <c r="B10" s="471"/>
      <c r="C10" s="471" t="s">
        <v>3330</v>
      </c>
      <c r="D10" s="471" t="s">
        <v>3331</v>
      </c>
      <c r="E10" s="471" t="s">
        <v>3332</v>
      </c>
      <c r="F10" s="469" t="s">
        <v>3303</v>
      </c>
      <c r="G10" s="469">
        <v>90</v>
      </c>
      <c r="H10" s="469" t="s">
        <v>3311</v>
      </c>
      <c r="I10" s="469" t="s">
        <v>3306</v>
      </c>
      <c r="J10" s="471" t="s">
        <v>3333</v>
      </c>
    </row>
    <row r="11" spans="1:10" s="6" customFormat="1" ht="248.4" customHeight="1">
      <c r="A11" s="470" t="s">
        <v>3337</v>
      </c>
      <c r="B11" s="470" t="s">
        <v>3338</v>
      </c>
      <c r="C11" s="469" t="s">
        <v>3298</v>
      </c>
      <c r="D11" s="469" t="s">
        <v>3300</v>
      </c>
      <c r="E11" s="472" t="s">
        <v>3339</v>
      </c>
      <c r="F11" s="473" t="s">
        <v>3315</v>
      </c>
      <c r="G11" s="474" t="s">
        <v>3341</v>
      </c>
      <c r="H11" s="473" t="s">
        <v>3310</v>
      </c>
      <c r="I11" s="473" t="s">
        <v>3305</v>
      </c>
      <c r="J11" s="473" t="s">
        <v>3341</v>
      </c>
    </row>
    <row r="12" spans="1:10" s="6" customFormat="1" ht="65.400000000000006" customHeight="1">
      <c r="A12" s="470"/>
      <c r="B12" s="470"/>
      <c r="C12" s="471"/>
      <c r="D12" s="475" t="s">
        <v>3307</v>
      </c>
      <c r="E12" s="475" t="s">
        <v>3342</v>
      </c>
      <c r="F12" s="473" t="s">
        <v>3315</v>
      </c>
      <c r="G12" s="474" t="s">
        <v>3343</v>
      </c>
      <c r="H12" s="473" t="s">
        <v>3310</v>
      </c>
      <c r="I12" s="473" t="s">
        <v>3326</v>
      </c>
      <c r="J12" s="473" t="s">
        <v>3342</v>
      </c>
    </row>
    <row r="13" spans="1:10" s="6" customFormat="1" ht="89.4" customHeight="1">
      <c r="A13" s="470"/>
      <c r="B13" s="470"/>
      <c r="C13" s="475" t="s">
        <v>3319</v>
      </c>
      <c r="D13" s="475" t="s">
        <v>3321</v>
      </c>
      <c r="E13" s="475" t="s">
        <v>3344</v>
      </c>
      <c r="F13" s="473" t="s">
        <v>3315</v>
      </c>
      <c r="G13" s="474" t="s">
        <v>3345</v>
      </c>
      <c r="H13" s="473" t="s">
        <v>3310</v>
      </c>
      <c r="I13" s="473" t="s">
        <v>3305</v>
      </c>
      <c r="J13" s="473" t="s">
        <v>3346</v>
      </c>
    </row>
    <row r="14" spans="1:10" s="6" customFormat="1" ht="65.400000000000006" customHeight="1">
      <c r="A14" s="470"/>
      <c r="B14" s="470"/>
      <c r="C14" s="475" t="s">
        <v>3329</v>
      </c>
      <c r="D14" s="475" t="s">
        <v>3347</v>
      </c>
      <c r="E14" s="475" t="s">
        <v>3348</v>
      </c>
      <c r="F14" s="473" t="s">
        <v>3315</v>
      </c>
      <c r="G14" s="474" t="s">
        <v>3349</v>
      </c>
      <c r="H14" s="473" t="s">
        <v>3310</v>
      </c>
      <c r="I14" s="473" t="s">
        <v>3305</v>
      </c>
      <c r="J14" s="473" t="s">
        <v>3350</v>
      </c>
    </row>
    <row r="15" spans="1:10" s="6" customFormat="1" ht="317.39999999999998" customHeight="1">
      <c r="A15" s="470" t="s">
        <v>3351</v>
      </c>
      <c r="B15" s="470" t="s">
        <v>3352</v>
      </c>
      <c r="C15" s="475" t="s">
        <v>3297</v>
      </c>
      <c r="D15" s="475" t="s">
        <v>3299</v>
      </c>
      <c r="E15" s="475" t="s">
        <v>3353</v>
      </c>
      <c r="F15" s="473" t="s">
        <v>3302</v>
      </c>
      <c r="G15" s="474" t="s">
        <v>3354</v>
      </c>
      <c r="H15" s="473" t="s">
        <v>3355</v>
      </c>
      <c r="I15" s="473" t="s">
        <v>3305</v>
      </c>
      <c r="J15" s="473" t="s">
        <v>3356</v>
      </c>
    </row>
    <row r="16" spans="1:10" s="6" customFormat="1" ht="65.400000000000006" customHeight="1">
      <c r="A16" s="470"/>
      <c r="B16" s="470"/>
      <c r="C16" s="471"/>
      <c r="D16" s="475" t="s">
        <v>3307</v>
      </c>
      <c r="E16" s="475" t="s">
        <v>3357</v>
      </c>
      <c r="F16" s="473" t="s">
        <v>3302</v>
      </c>
      <c r="G16" s="474" t="s">
        <v>3349</v>
      </c>
      <c r="H16" s="473" t="s">
        <v>3310</v>
      </c>
      <c r="I16" s="473" t="s">
        <v>3305</v>
      </c>
      <c r="J16" s="473" t="s">
        <v>3356</v>
      </c>
    </row>
    <row r="17" spans="1:10" s="6" customFormat="1" ht="65.400000000000006" customHeight="1">
      <c r="A17" s="470"/>
      <c r="B17" s="470"/>
      <c r="C17" s="471"/>
      <c r="D17" s="475" t="s">
        <v>3358</v>
      </c>
      <c r="E17" s="475" t="s">
        <v>3359</v>
      </c>
      <c r="F17" s="473" t="s">
        <v>3302</v>
      </c>
      <c r="G17" s="474" t="s">
        <v>3360</v>
      </c>
      <c r="H17" s="473" t="s">
        <v>3361</v>
      </c>
      <c r="I17" s="473" t="s">
        <v>3305</v>
      </c>
      <c r="J17" s="473" t="s">
        <v>3356</v>
      </c>
    </row>
    <row r="18" spans="1:10" s="6" customFormat="1" ht="65.400000000000006" customHeight="1">
      <c r="A18" s="470"/>
      <c r="B18" s="470"/>
      <c r="C18" s="475" t="s">
        <v>3319</v>
      </c>
      <c r="D18" s="475" t="s">
        <v>3321</v>
      </c>
      <c r="E18" s="475" t="s">
        <v>3362</v>
      </c>
      <c r="F18" s="473" t="s">
        <v>3302</v>
      </c>
      <c r="G18" s="474" t="s">
        <v>3349</v>
      </c>
      <c r="H18" s="473" t="s">
        <v>3310</v>
      </c>
      <c r="I18" s="473" t="s">
        <v>3305</v>
      </c>
      <c r="J18" s="473" t="s">
        <v>3356</v>
      </c>
    </row>
    <row r="19" spans="1:10" s="6" customFormat="1" ht="65.400000000000006" customHeight="1">
      <c r="A19" s="470"/>
      <c r="B19" s="470"/>
      <c r="C19" s="471"/>
      <c r="D19" s="470"/>
      <c r="E19" s="475" t="s">
        <v>3363</v>
      </c>
      <c r="F19" s="473" t="s">
        <v>3302</v>
      </c>
      <c r="G19" s="474" t="s">
        <v>3345</v>
      </c>
      <c r="H19" s="473" t="s">
        <v>3310</v>
      </c>
      <c r="I19" s="473" t="s">
        <v>3305</v>
      </c>
      <c r="J19" s="473" t="s">
        <v>3356</v>
      </c>
    </row>
    <row r="20" spans="1:10" s="6" customFormat="1" ht="65.400000000000006" customHeight="1">
      <c r="A20" s="470"/>
      <c r="B20" s="470"/>
      <c r="C20" s="471"/>
      <c r="D20" s="470"/>
      <c r="E20" s="475" t="s">
        <v>3364</v>
      </c>
      <c r="F20" s="473" t="s">
        <v>3302</v>
      </c>
      <c r="G20" s="474" t="s">
        <v>3349</v>
      </c>
      <c r="H20" s="473" t="s">
        <v>3310</v>
      </c>
      <c r="I20" s="473" t="s">
        <v>3305</v>
      </c>
      <c r="J20" s="473" t="s">
        <v>3356</v>
      </c>
    </row>
    <row r="21" spans="1:10" s="6" customFormat="1" ht="65.400000000000006" customHeight="1">
      <c r="A21" s="470"/>
      <c r="B21" s="470"/>
      <c r="C21" s="475" t="s">
        <v>3329</v>
      </c>
      <c r="D21" s="475" t="s">
        <v>3347</v>
      </c>
      <c r="E21" s="475" t="s">
        <v>3365</v>
      </c>
      <c r="F21" s="473" t="s">
        <v>3302</v>
      </c>
      <c r="G21" s="474" t="s">
        <v>3366</v>
      </c>
      <c r="H21" s="473" t="s">
        <v>3367</v>
      </c>
      <c r="I21" s="473" t="s">
        <v>3305</v>
      </c>
      <c r="J21" s="473" t="s">
        <v>3356</v>
      </c>
    </row>
    <row r="22" spans="1:10" s="6" customFormat="1" ht="145.80000000000001" customHeight="1">
      <c r="A22" s="470" t="s">
        <v>3368</v>
      </c>
      <c r="B22" s="470" t="s">
        <v>3369</v>
      </c>
      <c r="C22" s="475" t="s">
        <v>3297</v>
      </c>
      <c r="D22" s="475" t="s">
        <v>3299</v>
      </c>
      <c r="E22" s="475" t="s">
        <v>3370</v>
      </c>
      <c r="F22" s="473" t="s">
        <v>3302</v>
      </c>
      <c r="G22" s="474" t="s">
        <v>3371</v>
      </c>
      <c r="H22" s="473" t="s">
        <v>3310</v>
      </c>
      <c r="I22" s="473" t="s">
        <v>3305</v>
      </c>
      <c r="J22" s="473" t="s">
        <v>3372</v>
      </c>
    </row>
    <row r="23" spans="1:10" s="6" customFormat="1" ht="65.400000000000006" customHeight="1">
      <c r="A23" s="470"/>
      <c r="B23" s="470"/>
      <c r="C23" s="471"/>
      <c r="D23" s="475" t="s">
        <v>3307</v>
      </c>
      <c r="E23" s="475" t="s">
        <v>3373</v>
      </c>
      <c r="F23" s="473" t="s">
        <v>3374</v>
      </c>
      <c r="G23" s="474" t="s">
        <v>3375</v>
      </c>
      <c r="H23" s="473" t="s">
        <v>3310</v>
      </c>
      <c r="I23" s="473" t="s">
        <v>3305</v>
      </c>
      <c r="J23" s="473" t="s">
        <v>3376</v>
      </c>
    </row>
    <row r="24" spans="1:10" s="6" customFormat="1" ht="65.400000000000006" customHeight="1">
      <c r="A24" s="470"/>
      <c r="B24" s="470"/>
      <c r="C24" s="475"/>
      <c r="D24" s="475" t="s">
        <v>3358</v>
      </c>
      <c r="E24" s="475" t="s">
        <v>3377</v>
      </c>
      <c r="F24" s="473" t="s">
        <v>3302</v>
      </c>
      <c r="G24" s="474" t="s">
        <v>3345</v>
      </c>
      <c r="H24" s="473" t="s">
        <v>3310</v>
      </c>
      <c r="I24" s="473" t="s">
        <v>3305</v>
      </c>
      <c r="J24" s="473" t="s">
        <v>3378</v>
      </c>
    </row>
    <row r="25" spans="1:10" s="6" customFormat="1" ht="65.400000000000006" customHeight="1">
      <c r="A25" s="470"/>
      <c r="B25" s="470"/>
      <c r="C25" s="471"/>
      <c r="D25" s="475" t="s">
        <v>3312</v>
      </c>
      <c r="E25" s="475" t="s">
        <v>3379</v>
      </c>
      <c r="F25" s="473" t="s">
        <v>3315</v>
      </c>
      <c r="G25" s="474" t="s">
        <v>3380</v>
      </c>
      <c r="H25" s="473" t="s">
        <v>3381</v>
      </c>
      <c r="I25" s="473" t="s">
        <v>3305</v>
      </c>
      <c r="J25" s="473" t="s">
        <v>3382</v>
      </c>
    </row>
    <row r="26" spans="1:10" s="6" customFormat="1" ht="95.4" customHeight="1">
      <c r="A26" s="470"/>
      <c r="B26" s="470"/>
      <c r="C26" s="475" t="s">
        <v>3319</v>
      </c>
      <c r="D26" s="475" t="s">
        <v>3321</v>
      </c>
      <c r="E26" s="475" t="s">
        <v>3383</v>
      </c>
      <c r="F26" s="473" t="s">
        <v>3302</v>
      </c>
      <c r="G26" s="474" t="s">
        <v>3384</v>
      </c>
      <c r="H26" s="473" t="s">
        <v>3310</v>
      </c>
      <c r="I26" s="473" t="s">
        <v>3305</v>
      </c>
      <c r="J26" s="473" t="s">
        <v>3385</v>
      </c>
    </row>
    <row r="27" spans="1:10" s="6" customFormat="1" ht="101.4" customHeight="1">
      <c r="A27" s="470"/>
      <c r="B27" s="470"/>
      <c r="C27" s="475" t="s">
        <v>3329</v>
      </c>
      <c r="D27" s="475" t="s">
        <v>3347</v>
      </c>
      <c r="E27" s="475" t="s">
        <v>3386</v>
      </c>
      <c r="F27" s="473" t="s">
        <v>3302</v>
      </c>
      <c r="G27" s="474" t="s">
        <v>3349</v>
      </c>
      <c r="H27" s="473" t="s">
        <v>3310</v>
      </c>
      <c r="I27" s="473" t="s">
        <v>3305</v>
      </c>
      <c r="J27" s="473" t="s">
        <v>3387</v>
      </c>
    </row>
    <row r="28" spans="1:10" s="6" customFormat="1" ht="89.4" customHeight="1">
      <c r="A28" s="470" t="s">
        <v>3388</v>
      </c>
      <c r="B28" s="470" t="s">
        <v>3389</v>
      </c>
      <c r="C28" s="475" t="s">
        <v>3297</v>
      </c>
      <c r="D28" s="475" t="s">
        <v>3299</v>
      </c>
      <c r="E28" s="475" t="s">
        <v>3390</v>
      </c>
      <c r="F28" s="473" t="s">
        <v>3315</v>
      </c>
      <c r="G28" s="474" t="s">
        <v>3391</v>
      </c>
      <c r="H28" s="473" t="s">
        <v>3310</v>
      </c>
      <c r="I28" s="473" t="s">
        <v>3305</v>
      </c>
      <c r="J28" s="473" t="s">
        <v>3392</v>
      </c>
    </row>
    <row r="29" spans="1:10" s="6" customFormat="1" ht="65.400000000000006" customHeight="1">
      <c r="A29" s="470"/>
      <c r="B29" s="470"/>
      <c r="C29" s="471"/>
      <c r="D29" s="475" t="s">
        <v>3307</v>
      </c>
      <c r="E29" s="475" t="s">
        <v>3309</v>
      </c>
      <c r="F29" s="473" t="s">
        <v>3302</v>
      </c>
      <c r="G29" s="474" t="s">
        <v>3391</v>
      </c>
      <c r="H29" s="473" t="s">
        <v>3310</v>
      </c>
      <c r="I29" s="473" t="s">
        <v>3305</v>
      </c>
      <c r="J29" s="473" t="s">
        <v>3394</v>
      </c>
    </row>
    <row r="30" spans="1:10" s="6" customFormat="1" ht="65.400000000000006" customHeight="1">
      <c r="A30" s="470"/>
      <c r="B30" s="470"/>
      <c r="C30" s="471"/>
      <c r="D30" s="470"/>
      <c r="E30" s="475" t="s">
        <v>3393</v>
      </c>
      <c r="F30" s="473" t="s">
        <v>3302</v>
      </c>
      <c r="G30" s="474" t="s">
        <v>3391</v>
      </c>
      <c r="H30" s="473" t="s">
        <v>3310</v>
      </c>
      <c r="I30" s="473" t="s">
        <v>3305</v>
      </c>
      <c r="J30" s="473" t="s">
        <v>3395</v>
      </c>
    </row>
    <row r="31" spans="1:10" s="6" customFormat="1" ht="65.400000000000006" customHeight="1">
      <c r="A31" s="470"/>
      <c r="B31" s="470"/>
      <c r="C31" s="471"/>
      <c r="D31" s="475" t="s">
        <v>3358</v>
      </c>
      <c r="E31" s="475" t="s">
        <v>3396</v>
      </c>
      <c r="F31" s="473" t="s">
        <v>3315</v>
      </c>
      <c r="G31" s="474" t="s">
        <v>3349</v>
      </c>
      <c r="H31" s="473" t="s">
        <v>3310</v>
      </c>
      <c r="I31" s="473" t="s">
        <v>3305</v>
      </c>
      <c r="J31" s="473" t="s">
        <v>3397</v>
      </c>
    </row>
    <row r="32" spans="1:10" s="6" customFormat="1" ht="65.400000000000006" customHeight="1">
      <c r="A32" s="470"/>
      <c r="B32" s="470"/>
      <c r="C32" s="475" t="s">
        <v>3319</v>
      </c>
      <c r="D32" s="475" t="s">
        <v>3398</v>
      </c>
      <c r="E32" s="475" t="s">
        <v>3399</v>
      </c>
      <c r="F32" s="473" t="s">
        <v>3315</v>
      </c>
      <c r="G32" s="474" t="s">
        <v>3400</v>
      </c>
      <c r="H32" s="473" t="s">
        <v>3381</v>
      </c>
      <c r="I32" s="473" t="s">
        <v>3305</v>
      </c>
      <c r="J32" s="473" t="s">
        <v>3401</v>
      </c>
    </row>
    <row r="33" spans="1:10" s="6" customFormat="1" ht="65.400000000000006" customHeight="1">
      <c r="A33" s="470"/>
      <c r="B33" s="470"/>
      <c r="C33" s="471"/>
      <c r="D33" s="475" t="s">
        <v>3402</v>
      </c>
      <c r="E33" s="475" t="s">
        <v>3403</v>
      </c>
      <c r="F33" s="473" t="s">
        <v>3302</v>
      </c>
      <c r="G33" s="474" t="s">
        <v>3375</v>
      </c>
      <c r="H33" s="473" t="s">
        <v>3361</v>
      </c>
      <c r="I33" s="473" t="s">
        <v>3305</v>
      </c>
      <c r="J33" s="473" t="s">
        <v>3404</v>
      </c>
    </row>
    <row r="34" spans="1:10" s="6" customFormat="1" ht="87.6" customHeight="1">
      <c r="A34" s="470"/>
      <c r="B34" s="470"/>
      <c r="C34" s="475" t="s">
        <v>3329</v>
      </c>
      <c r="D34" s="475" t="s">
        <v>3347</v>
      </c>
      <c r="E34" s="475" t="s">
        <v>3405</v>
      </c>
      <c r="F34" s="473" t="s">
        <v>3302</v>
      </c>
      <c r="G34" s="474" t="s">
        <v>3349</v>
      </c>
      <c r="H34" s="473" t="s">
        <v>3310</v>
      </c>
      <c r="I34" s="473" t="s">
        <v>3305</v>
      </c>
      <c r="J34" s="473" t="s">
        <v>3406</v>
      </c>
    </row>
    <row r="35" spans="1:10" s="6" customFormat="1" ht="155.4" customHeight="1">
      <c r="A35" s="470" t="s">
        <v>3407</v>
      </c>
      <c r="B35" s="470" t="s">
        <v>3409</v>
      </c>
      <c r="C35" s="475" t="s">
        <v>3297</v>
      </c>
      <c r="D35" s="475" t="s">
        <v>3299</v>
      </c>
      <c r="E35" s="475" t="s">
        <v>3410</v>
      </c>
      <c r="F35" s="473" t="s">
        <v>3315</v>
      </c>
      <c r="G35" s="474" t="s">
        <v>3411</v>
      </c>
      <c r="H35" s="473" t="s">
        <v>3317</v>
      </c>
      <c r="I35" s="473" t="s">
        <v>3305</v>
      </c>
      <c r="J35" s="473" t="s">
        <v>3408</v>
      </c>
    </row>
    <row r="36" spans="1:10" s="6" customFormat="1" ht="132" customHeight="1">
      <c r="A36" s="470"/>
      <c r="B36" s="470"/>
      <c r="C36" s="475" t="s">
        <v>3319</v>
      </c>
      <c r="D36" s="475" t="s">
        <v>3398</v>
      </c>
      <c r="E36" s="475" t="s">
        <v>3412</v>
      </c>
      <c r="F36" s="473" t="s">
        <v>3315</v>
      </c>
      <c r="G36" s="474" t="s">
        <v>3411</v>
      </c>
      <c r="H36" s="473" t="s">
        <v>3317</v>
      </c>
      <c r="I36" s="473" t="s">
        <v>3305</v>
      </c>
      <c r="J36" s="473" t="s">
        <v>3408</v>
      </c>
    </row>
    <row r="37" spans="1:10" s="6" customFormat="1" ht="65.400000000000006" customHeight="1">
      <c r="A37" s="470"/>
      <c r="B37" s="470"/>
      <c r="C37" s="475" t="s">
        <v>3329</v>
      </c>
      <c r="D37" s="475" t="s">
        <v>3347</v>
      </c>
      <c r="E37" s="475" t="s">
        <v>3413</v>
      </c>
      <c r="F37" s="473" t="s">
        <v>3302</v>
      </c>
      <c r="G37" s="474" t="s">
        <v>3345</v>
      </c>
      <c r="H37" s="473" t="s">
        <v>3310</v>
      </c>
      <c r="I37" s="473" t="s">
        <v>3305</v>
      </c>
      <c r="J37" s="473" t="s">
        <v>3414</v>
      </c>
    </row>
    <row r="38" spans="1:10" s="6" customFormat="1" ht="65.400000000000006" customHeight="1">
      <c r="A38" s="470" t="s">
        <v>3415</v>
      </c>
      <c r="B38" s="470" t="s">
        <v>3416</v>
      </c>
      <c r="C38" s="475" t="s">
        <v>3297</v>
      </c>
      <c r="D38" s="475" t="s">
        <v>3299</v>
      </c>
      <c r="E38" s="475" t="s">
        <v>3417</v>
      </c>
      <c r="F38" s="473" t="s">
        <v>3302</v>
      </c>
      <c r="G38" s="474" t="s">
        <v>3418</v>
      </c>
      <c r="H38" s="473" t="s">
        <v>3419</v>
      </c>
      <c r="I38" s="473" t="s">
        <v>3305</v>
      </c>
      <c r="J38" s="473" t="s">
        <v>3420</v>
      </c>
    </row>
    <row r="39" spans="1:10" s="6" customFormat="1" ht="65.400000000000006" customHeight="1">
      <c r="A39" s="470"/>
      <c r="B39" s="470"/>
      <c r="C39" s="475" t="s">
        <v>3319</v>
      </c>
      <c r="D39" s="475" t="s">
        <v>3398</v>
      </c>
      <c r="E39" s="475" t="s">
        <v>3421</v>
      </c>
      <c r="F39" s="473" t="s">
        <v>3302</v>
      </c>
      <c r="G39" s="474" t="s">
        <v>3422</v>
      </c>
      <c r="H39" s="473" t="s">
        <v>3423</v>
      </c>
      <c r="I39" s="473" t="s">
        <v>3305</v>
      </c>
      <c r="J39" s="473" t="s">
        <v>3424</v>
      </c>
    </row>
    <row r="40" spans="1:10" s="6" customFormat="1" ht="65.400000000000006" customHeight="1">
      <c r="A40" s="470"/>
      <c r="B40" s="470"/>
      <c r="C40" s="475" t="s">
        <v>3329</v>
      </c>
      <c r="D40" s="475" t="s">
        <v>3347</v>
      </c>
      <c r="E40" s="475" t="s">
        <v>3425</v>
      </c>
      <c r="F40" s="473" t="s">
        <v>3302</v>
      </c>
      <c r="G40" s="474" t="s">
        <v>3345</v>
      </c>
      <c r="H40" s="473" t="s">
        <v>3310</v>
      </c>
      <c r="I40" s="473" t="s">
        <v>3305</v>
      </c>
      <c r="J40" s="473" t="s">
        <v>3426</v>
      </c>
    </row>
    <row r="41" spans="1:10" s="6" customFormat="1" ht="65.400000000000006" customHeight="1">
      <c r="A41" s="470" t="s">
        <v>3427</v>
      </c>
      <c r="B41" s="470" t="s">
        <v>3428</v>
      </c>
      <c r="C41" s="475" t="s">
        <v>3297</v>
      </c>
      <c r="D41" s="475" t="s">
        <v>3299</v>
      </c>
      <c r="E41" s="475" t="s">
        <v>3429</v>
      </c>
      <c r="F41" s="473" t="s">
        <v>3302</v>
      </c>
      <c r="G41" s="474" t="s">
        <v>3430</v>
      </c>
      <c r="H41" s="473" t="s">
        <v>3431</v>
      </c>
      <c r="I41" s="473" t="s">
        <v>3305</v>
      </c>
      <c r="J41" s="473" t="s">
        <v>3436</v>
      </c>
    </row>
    <row r="42" spans="1:10" s="6" customFormat="1" ht="65.400000000000006" customHeight="1">
      <c r="A42" s="470"/>
      <c r="B42" s="470"/>
      <c r="C42" s="471"/>
      <c r="D42" s="470"/>
      <c r="E42" s="475" t="s">
        <v>3432</v>
      </c>
      <c r="F42" s="473" t="s">
        <v>3302</v>
      </c>
      <c r="G42" s="474" t="s">
        <v>3430</v>
      </c>
      <c r="H42" s="473" t="s">
        <v>3431</v>
      </c>
      <c r="I42" s="473" t="s">
        <v>3305</v>
      </c>
      <c r="J42" s="473" t="s">
        <v>3437</v>
      </c>
    </row>
    <row r="43" spans="1:10" s="6" customFormat="1" ht="65.400000000000006" customHeight="1">
      <c r="A43" s="470"/>
      <c r="B43" s="470"/>
      <c r="C43" s="471"/>
      <c r="D43" s="470"/>
      <c r="E43" s="475" t="s">
        <v>3433</v>
      </c>
      <c r="F43" s="473" t="s">
        <v>3302</v>
      </c>
      <c r="G43" s="474" t="s">
        <v>3434</v>
      </c>
      <c r="H43" s="473" t="s">
        <v>3435</v>
      </c>
      <c r="I43" s="473" t="s">
        <v>3305</v>
      </c>
      <c r="J43" s="473" t="s">
        <v>3433</v>
      </c>
    </row>
    <row r="44" spans="1:10" s="6" customFormat="1" ht="65.400000000000006" customHeight="1">
      <c r="A44" s="470"/>
      <c r="B44" s="470"/>
      <c r="C44" s="475"/>
      <c r="D44" s="475" t="s">
        <v>3307</v>
      </c>
      <c r="E44" s="475" t="s">
        <v>3438</v>
      </c>
      <c r="F44" s="473" t="s">
        <v>3315</v>
      </c>
      <c r="G44" s="474" t="s">
        <v>3391</v>
      </c>
      <c r="H44" s="473" t="s">
        <v>3310</v>
      </c>
      <c r="I44" s="473" t="s">
        <v>3305</v>
      </c>
      <c r="J44" s="473" t="s">
        <v>3438</v>
      </c>
    </row>
    <row r="45" spans="1:10" s="6" customFormat="1" ht="65.400000000000006" customHeight="1">
      <c r="A45" s="470"/>
      <c r="B45" s="470"/>
      <c r="C45" s="471"/>
      <c r="D45" s="475" t="s">
        <v>3358</v>
      </c>
      <c r="E45" s="475" t="s">
        <v>3439</v>
      </c>
      <c r="F45" s="473" t="s">
        <v>3315</v>
      </c>
      <c r="G45" s="474" t="s">
        <v>3391</v>
      </c>
      <c r="H45" s="473" t="s">
        <v>3310</v>
      </c>
      <c r="I45" s="473" t="s">
        <v>3305</v>
      </c>
      <c r="J45" s="473" t="s">
        <v>3439</v>
      </c>
    </row>
    <row r="46" spans="1:10" s="6" customFormat="1" ht="65.400000000000006" customHeight="1">
      <c r="A46" s="470"/>
      <c r="B46" s="470"/>
      <c r="C46" s="471"/>
      <c r="D46" s="475" t="s">
        <v>3312</v>
      </c>
      <c r="E46" s="475" t="s">
        <v>3440</v>
      </c>
      <c r="F46" s="473" t="s">
        <v>3302</v>
      </c>
      <c r="G46" s="474" t="s">
        <v>3430</v>
      </c>
      <c r="H46" s="473" t="s">
        <v>3310</v>
      </c>
      <c r="I46" s="473" t="s">
        <v>3305</v>
      </c>
      <c r="J46" s="473" t="s">
        <v>3440</v>
      </c>
    </row>
    <row r="47" spans="1:10" s="6" customFormat="1" ht="65.400000000000006" customHeight="1">
      <c r="A47" s="470"/>
      <c r="B47" s="470"/>
      <c r="C47" s="475" t="s">
        <v>3319</v>
      </c>
      <c r="D47" s="475" t="s">
        <v>3441</v>
      </c>
      <c r="E47" s="475" t="s">
        <v>3442</v>
      </c>
      <c r="F47" s="473" t="s">
        <v>3315</v>
      </c>
      <c r="G47" s="474" t="s">
        <v>3443</v>
      </c>
      <c r="H47" s="473" t="s">
        <v>3310</v>
      </c>
      <c r="I47" s="473" t="s">
        <v>3326</v>
      </c>
      <c r="J47" s="473" t="s">
        <v>3442</v>
      </c>
    </row>
    <row r="48" spans="1:10" s="6" customFormat="1" ht="65.400000000000006" customHeight="1">
      <c r="A48" s="470"/>
      <c r="B48" s="470"/>
      <c r="C48" s="471"/>
      <c r="D48" s="475" t="s">
        <v>3402</v>
      </c>
      <c r="E48" s="475" t="s">
        <v>3444</v>
      </c>
      <c r="F48" s="473" t="s">
        <v>3302</v>
      </c>
      <c r="G48" s="474" t="s">
        <v>3445</v>
      </c>
      <c r="H48" s="473" t="s">
        <v>3361</v>
      </c>
      <c r="I48" s="473" t="s">
        <v>3305</v>
      </c>
      <c r="J48" s="473" t="s">
        <v>3444</v>
      </c>
    </row>
    <row r="49" spans="1:10" s="6" customFormat="1" ht="65.400000000000006" customHeight="1">
      <c r="A49" s="470"/>
      <c r="B49" s="470"/>
      <c r="C49" s="475" t="s">
        <v>3329</v>
      </c>
      <c r="D49" s="475" t="s">
        <v>3347</v>
      </c>
      <c r="E49" s="475" t="s">
        <v>3446</v>
      </c>
      <c r="F49" s="473" t="s">
        <v>3302</v>
      </c>
      <c r="G49" s="474" t="s">
        <v>3447</v>
      </c>
      <c r="H49" s="473" t="s">
        <v>3310</v>
      </c>
      <c r="I49" s="473" t="s">
        <v>3305</v>
      </c>
      <c r="J49" s="473" t="s">
        <v>3446</v>
      </c>
    </row>
    <row r="50" spans="1:10" s="6" customFormat="1" ht="65.400000000000006" customHeight="1">
      <c r="A50" s="470"/>
      <c r="B50" s="470"/>
      <c r="C50" s="471"/>
      <c r="D50" s="470"/>
      <c r="E50" s="472"/>
      <c r="F50" s="472"/>
      <c r="G50" s="472"/>
      <c r="H50" s="472"/>
      <c r="I50" s="472"/>
      <c r="J50" s="472"/>
    </row>
  </sheetData>
  <mergeCells count="1">
    <mergeCell ref="A2:J2"/>
  </mergeCells>
  <phoneticPr fontId="81" type="noConversion"/>
  <conditionalFormatting sqref="C36:D36">
    <cfRule type="duplicateValues" dxfId="5" priority="2"/>
  </conditionalFormatting>
  <conditionalFormatting sqref="C39:D39">
    <cfRule type="duplicateValues" dxfId="4" priority="1"/>
  </conditionalFormatting>
  <pageMargins left="0.75" right="0.75" top="1" bottom="1" header="0.50902777777777797" footer="0.50902777777777797"/>
  <pageSetup paperSize="9" scale="7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B11"/>
  <sheetViews>
    <sheetView topLeftCell="A7" workbookViewId="0">
      <selection activeCell="H10" sqref="H10"/>
    </sheetView>
  </sheetViews>
  <sheetFormatPr defaultColWidth="9" defaultRowHeight="14.4"/>
  <cols>
    <col min="1" max="1" width="20.21875" style="1" customWidth="1"/>
    <col min="2" max="2" width="64" style="1" customWidth="1"/>
    <col min="3" max="16384" width="9" style="1"/>
  </cols>
  <sheetData>
    <row r="1" spans="1:2" ht="31.95" customHeight="1">
      <c r="A1" s="531" t="s">
        <v>3196</v>
      </c>
      <c r="B1" s="531"/>
    </row>
    <row r="3" spans="1:2" ht="40.200000000000003" customHeight="1">
      <c r="A3" s="2" t="s">
        <v>3197</v>
      </c>
      <c r="B3" s="408" t="s">
        <v>3242</v>
      </c>
    </row>
    <row r="4" spans="1:2" ht="113.4" customHeight="1">
      <c r="A4" s="3" t="s">
        <v>2461</v>
      </c>
      <c r="B4" s="464" t="s">
        <v>3295</v>
      </c>
    </row>
    <row r="5" spans="1:2" ht="45" customHeight="1">
      <c r="A5" s="3" t="s">
        <v>3198</v>
      </c>
      <c r="B5" s="459" t="s">
        <v>3284</v>
      </c>
    </row>
    <row r="6" spans="1:2" ht="409.2" customHeight="1">
      <c r="A6" s="465" t="s">
        <v>3199</v>
      </c>
      <c r="B6" s="466" t="s">
        <v>3292</v>
      </c>
    </row>
    <row r="7" spans="1:2" ht="131.4" customHeight="1">
      <c r="A7" s="3" t="s">
        <v>3285</v>
      </c>
      <c r="B7" s="459" t="s">
        <v>3286</v>
      </c>
    </row>
    <row r="8" spans="1:2" ht="45" customHeight="1">
      <c r="A8" s="3" t="s">
        <v>3287</v>
      </c>
      <c r="B8" s="459" t="s">
        <v>3288</v>
      </c>
    </row>
    <row r="9" spans="1:2" ht="45" customHeight="1">
      <c r="A9" s="461" t="s">
        <v>3289</v>
      </c>
      <c r="B9" s="460" t="s">
        <v>3290</v>
      </c>
    </row>
    <row r="10" spans="1:2" ht="167.4" customHeight="1">
      <c r="A10" s="462" t="s">
        <v>3289</v>
      </c>
      <c r="B10" s="463" t="s">
        <v>3291</v>
      </c>
    </row>
    <row r="11" spans="1:2" ht="125.4" customHeight="1">
      <c r="A11" s="467" t="s">
        <v>3293</v>
      </c>
      <c r="B11" s="468" t="s">
        <v>3294</v>
      </c>
    </row>
  </sheetData>
  <mergeCells count="1">
    <mergeCell ref="A1:B1"/>
  </mergeCells>
  <phoneticPr fontId="81" type="noConversion"/>
  <conditionalFormatting sqref="A6">
    <cfRule type="expression" dxfId="3" priority="3" stopIfTrue="1">
      <formula>"len($A:$A)=3"</formula>
    </cfRule>
  </conditionalFormatting>
  <conditionalFormatting sqref="A4:A5">
    <cfRule type="expression" dxfId="2" priority="4" stopIfTrue="1">
      <formula>"len($A:$A)=3"</formula>
    </cfRule>
  </conditionalFormatting>
  <conditionalFormatting sqref="A7:A8">
    <cfRule type="expression" dxfId="1" priority="2" stopIfTrue="1">
      <formula>"len($A:$A)=3"</formula>
    </cfRule>
  </conditionalFormatting>
  <conditionalFormatting sqref="A11">
    <cfRule type="expression" dxfId="0" priority="1" stopIfTrue="1">
      <formula>"len($A:$A)=3"</formula>
    </cfRule>
  </conditionalFormatting>
  <pageMargins left="0.75" right="0.75" top="1" bottom="1" header="0.50902777777777797" footer="0.5090277777777779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1368"/>
  <sheetViews>
    <sheetView showGridLines="0" showZeros="0" zoomScaleNormal="100" zoomScaleSheetLayoutView="80" workbookViewId="0">
      <pane xSplit="1" ySplit="3" topLeftCell="B1344" activePane="bottomRight" state="frozen"/>
      <selection sqref="A1:D1"/>
      <selection pane="topRight" sqref="A1:D1"/>
      <selection pane="bottomLeft" sqref="A1:D1"/>
      <selection pane="bottomRight" activeCell="C1355" sqref="C1355"/>
    </sheetView>
  </sheetViews>
  <sheetFormatPr defaultColWidth="9" defaultRowHeight="15.6"/>
  <cols>
    <col min="1" max="1" width="19.109375" style="102" customWidth="1"/>
    <col min="2" max="2" width="50.6640625" style="102" customWidth="1"/>
    <col min="3" max="4" width="20.6640625" style="102" customWidth="1"/>
    <col min="5" max="5" width="20.6640625" style="247" customWidth="1"/>
    <col min="6" max="16384" width="9" style="102"/>
  </cols>
  <sheetData>
    <row r="1" spans="1:5" s="162" customFormat="1" ht="45" customHeight="1">
      <c r="B1" s="480" t="s">
        <v>3206</v>
      </c>
      <c r="C1" s="481"/>
      <c r="D1" s="481"/>
      <c r="E1" s="481"/>
    </row>
    <row r="2" spans="1:5" s="162" customFormat="1" ht="20.100000000000001" customHeight="1">
      <c r="A2" s="318"/>
      <c r="B2" s="319"/>
      <c r="C2" s="320"/>
      <c r="D2" s="321"/>
      <c r="E2" s="321" t="s">
        <v>0</v>
      </c>
    </row>
    <row r="3" spans="1:5" s="103" customFormat="1" ht="45" customHeight="1">
      <c r="A3" s="322" t="s">
        <v>1</v>
      </c>
      <c r="B3" s="323" t="s">
        <v>2</v>
      </c>
      <c r="C3" s="322" t="s">
        <v>123</v>
      </c>
      <c r="D3" s="322" t="s">
        <v>4</v>
      </c>
      <c r="E3" s="322" t="s">
        <v>124</v>
      </c>
    </row>
    <row r="4" spans="1:5" ht="36" customHeight="1">
      <c r="A4" s="324" t="s">
        <v>65</v>
      </c>
      <c r="B4" s="221" t="s">
        <v>66</v>
      </c>
      <c r="C4" s="228">
        <f>C5+C17+C26+C37+C48+C59+C70+C83+C92+C105+C115+C124+C135+C148+C155+C163+C169+C176+C183+C190+C197+C204+C218+C224+C231+C246+C249</f>
        <v>10729</v>
      </c>
      <c r="D4" s="228">
        <f>D5+D17+D26+D37+D48+D59+D70+D83+D92+D105+D115+D124+D135+D148+D155+D163+D169+D176+D183+D190+D197+D204+D218+D224+D231+D246+D249</f>
        <v>15671</v>
      </c>
      <c r="E4" s="397">
        <f>IF(C4&lt;&gt;0,D4/C4-1,"")</f>
        <v>0.46100000000000002</v>
      </c>
    </row>
    <row r="5" spans="1:5" ht="36" customHeight="1">
      <c r="A5" s="324" t="s">
        <v>127</v>
      </c>
      <c r="B5" s="221" t="s">
        <v>128</v>
      </c>
      <c r="C5" s="416">
        <f>SUM(C6:C16)</f>
        <v>593</v>
      </c>
      <c r="D5" s="416">
        <f>SUM(D6:D16)</f>
        <v>928</v>
      </c>
      <c r="E5" s="397">
        <f t="shared" ref="E5:E8" si="0">IF(C5&lt;&gt;0,D5/C5-1,"")</f>
        <v>0.56499999999999995</v>
      </c>
    </row>
    <row r="6" spans="1:5" ht="36" customHeight="1">
      <c r="A6" s="325" t="s">
        <v>129</v>
      </c>
      <c r="B6" s="223" t="s">
        <v>130</v>
      </c>
      <c r="C6" s="409">
        <v>489</v>
      </c>
      <c r="D6" s="409">
        <v>464</v>
      </c>
      <c r="E6" s="397">
        <f t="shared" si="0"/>
        <v>-5.0999999999999997E-2</v>
      </c>
    </row>
    <row r="7" spans="1:5" ht="36" customHeight="1">
      <c r="A7" s="325" t="s">
        <v>131</v>
      </c>
      <c r="B7" s="223" t="s">
        <v>132</v>
      </c>
      <c r="C7" s="409">
        <v>0</v>
      </c>
      <c r="D7" s="409">
        <v>0</v>
      </c>
      <c r="E7" s="397" t="str">
        <f t="shared" si="0"/>
        <v/>
      </c>
    </row>
    <row r="8" spans="1:5" ht="36" customHeight="1">
      <c r="A8" s="325" t="s">
        <v>133</v>
      </c>
      <c r="B8" s="223" t="s">
        <v>134</v>
      </c>
      <c r="C8" s="409">
        <v>0</v>
      </c>
      <c r="D8" s="409">
        <v>40</v>
      </c>
      <c r="E8" s="397" t="str">
        <f t="shared" si="0"/>
        <v/>
      </c>
    </row>
    <row r="9" spans="1:5" ht="36" customHeight="1">
      <c r="A9" s="325" t="s">
        <v>135</v>
      </c>
      <c r="B9" s="223" t="s">
        <v>136</v>
      </c>
      <c r="C9" s="409">
        <v>100</v>
      </c>
      <c r="D9" s="409">
        <v>50</v>
      </c>
      <c r="E9" s="226">
        <f>IF(C9&gt;0,D9/C9-1,IF(C9&lt;0,-(D9/C9-1),""))</f>
        <v>-0.5</v>
      </c>
    </row>
    <row r="10" spans="1:5" ht="36" customHeight="1">
      <c r="A10" s="325" t="s">
        <v>137</v>
      </c>
      <c r="B10" s="223" t="s">
        <v>138</v>
      </c>
      <c r="C10" s="409">
        <v>0</v>
      </c>
      <c r="D10" s="409">
        <v>0</v>
      </c>
      <c r="E10" s="397" t="str">
        <f t="shared" ref="E10:E11" si="1">IF(C10&lt;&gt;0,D10/C10-1,"")</f>
        <v/>
      </c>
    </row>
    <row r="11" spans="1:5" ht="36" customHeight="1">
      <c r="A11" s="325" t="s">
        <v>139</v>
      </c>
      <c r="B11" s="223" t="s">
        <v>140</v>
      </c>
      <c r="C11" s="409">
        <v>0</v>
      </c>
      <c r="D11" s="409">
        <v>0</v>
      </c>
      <c r="E11" s="397" t="str">
        <f t="shared" si="1"/>
        <v/>
      </c>
    </row>
    <row r="12" spans="1:5" ht="36" customHeight="1">
      <c r="A12" s="325" t="s">
        <v>141</v>
      </c>
      <c r="B12" s="223" t="s">
        <v>142</v>
      </c>
      <c r="C12" s="409">
        <v>4</v>
      </c>
      <c r="D12" s="409">
        <v>0</v>
      </c>
      <c r="E12" s="226">
        <f>IF(C12&gt;0,D12/C12-1,IF(C12&lt;0,-(D12/C12-1),""))</f>
        <v>-1</v>
      </c>
    </row>
    <row r="13" spans="1:5" ht="36" customHeight="1">
      <c r="A13" s="325" t="s">
        <v>143</v>
      </c>
      <c r="B13" s="223" t="s">
        <v>144</v>
      </c>
      <c r="C13" s="409">
        <v>0</v>
      </c>
      <c r="D13" s="409">
        <v>172</v>
      </c>
      <c r="E13" s="397" t="str">
        <f t="shared" ref="E13:E20" si="2">IF(C13&lt;&gt;0,D13/C13-1,"")</f>
        <v/>
      </c>
    </row>
    <row r="14" spans="1:5" ht="36" customHeight="1">
      <c r="A14" s="325" t="s">
        <v>145</v>
      </c>
      <c r="B14" s="223" t="s">
        <v>146</v>
      </c>
      <c r="C14" s="409">
        <v>0</v>
      </c>
      <c r="D14" s="409">
        <v>0</v>
      </c>
      <c r="E14" s="397" t="str">
        <f t="shared" si="2"/>
        <v/>
      </c>
    </row>
    <row r="15" spans="1:5" ht="36" customHeight="1">
      <c r="A15" s="325" t="s">
        <v>147</v>
      </c>
      <c r="B15" s="223" t="s">
        <v>148</v>
      </c>
      <c r="C15" s="409">
        <v>0</v>
      </c>
      <c r="D15" s="409">
        <v>0</v>
      </c>
      <c r="E15" s="397" t="str">
        <f t="shared" si="2"/>
        <v/>
      </c>
    </row>
    <row r="16" spans="1:5" ht="36" customHeight="1">
      <c r="A16" s="325" t="s">
        <v>149</v>
      </c>
      <c r="B16" s="223" t="s">
        <v>150</v>
      </c>
      <c r="C16" s="409">
        <v>0</v>
      </c>
      <c r="D16" s="409">
        <v>202</v>
      </c>
      <c r="E16" s="397" t="str">
        <f t="shared" si="2"/>
        <v/>
      </c>
    </row>
    <row r="17" spans="1:5" ht="36" customHeight="1">
      <c r="A17" s="324" t="s">
        <v>151</v>
      </c>
      <c r="B17" s="221" t="s">
        <v>152</v>
      </c>
      <c r="C17" s="416">
        <f>SUM(C18:C25)</f>
        <v>561</v>
      </c>
      <c r="D17" s="416">
        <f>SUM(D18:D25)</f>
        <v>702</v>
      </c>
      <c r="E17" s="397">
        <f t="shared" si="2"/>
        <v>0.251</v>
      </c>
    </row>
    <row r="18" spans="1:5" ht="36" customHeight="1">
      <c r="A18" s="325" t="s">
        <v>153</v>
      </c>
      <c r="B18" s="223" t="s">
        <v>130</v>
      </c>
      <c r="C18" s="409">
        <v>462</v>
      </c>
      <c r="D18" s="409">
        <v>389</v>
      </c>
      <c r="E18" s="397">
        <f t="shared" si="2"/>
        <v>-0.158</v>
      </c>
    </row>
    <row r="19" spans="1:5" ht="36" customHeight="1">
      <c r="A19" s="325" t="s">
        <v>154</v>
      </c>
      <c r="B19" s="223" t="s">
        <v>132</v>
      </c>
      <c r="C19" s="409">
        <v>0</v>
      </c>
      <c r="D19" s="409">
        <v>0</v>
      </c>
      <c r="E19" s="397" t="str">
        <f t="shared" si="2"/>
        <v/>
      </c>
    </row>
    <row r="20" spans="1:5" ht="36" customHeight="1">
      <c r="A20" s="325" t="s">
        <v>155</v>
      </c>
      <c r="B20" s="223" t="s">
        <v>134</v>
      </c>
      <c r="C20" s="409">
        <v>0</v>
      </c>
      <c r="D20" s="409">
        <v>40</v>
      </c>
      <c r="E20" s="397" t="str">
        <f t="shared" si="2"/>
        <v/>
      </c>
    </row>
    <row r="21" spans="1:5" ht="36" customHeight="1">
      <c r="A21" s="325" t="s">
        <v>156</v>
      </c>
      <c r="B21" s="223" t="s">
        <v>157</v>
      </c>
      <c r="C21" s="409">
        <v>99</v>
      </c>
      <c r="D21" s="409">
        <v>50</v>
      </c>
      <c r="E21" s="226">
        <f>IF(C21&gt;0,D21/C21-1,IF(C21&lt;0,-(D21/C21-1),""))</f>
        <v>-0.495</v>
      </c>
    </row>
    <row r="22" spans="1:5" ht="36" customHeight="1">
      <c r="A22" s="325" t="s">
        <v>158</v>
      </c>
      <c r="B22" s="223" t="s">
        <v>159</v>
      </c>
      <c r="C22" s="409">
        <v>0</v>
      </c>
      <c r="D22" s="409">
        <v>0</v>
      </c>
      <c r="E22" s="397" t="str">
        <f t="shared" ref="E22:E31" si="3">IF(C22&lt;&gt;0,D22/C22-1,"")</f>
        <v/>
      </c>
    </row>
    <row r="23" spans="1:5" ht="36" customHeight="1">
      <c r="A23" s="325" t="s">
        <v>160</v>
      </c>
      <c r="B23" s="223" t="s">
        <v>161</v>
      </c>
      <c r="C23" s="409">
        <v>0</v>
      </c>
      <c r="D23" s="409">
        <v>20</v>
      </c>
      <c r="E23" s="397" t="str">
        <f t="shared" si="3"/>
        <v/>
      </c>
    </row>
    <row r="24" spans="1:5" ht="36" customHeight="1">
      <c r="A24" s="325" t="s">
        <v>162</v>
      </c>
      <c r="B24" s="223" t="s">
        <v>148</v>
      </c>
      <c r="C24" s="409">
        <v>0</v>
      </c>
      <c r="D24" s="409">
        <v>0</v>
      </c>
      <c r="E24" s="397" t="str">
        <f t="shared" si="3"/>
        <v/>
      </c>
    </row>
    <row r="25" spans="1:5" ht="36" customHeight="1">
      <c r="A25" s="325" t="s">
        <v>163</v>
      </c>
      <c r="B25" s="223" t="s">
        <v>164</v>
      </c>
      <c r="C25" s="409">
        <v>0</v>
      </c>
      <c r="D25" s="409">
        <v>203</v>
      </c>
      <c r="E25" s="397" t="str">
        <f t="shared" si="3"/>
        <v/>
      </c>
    </row>
    <row r="26" spans="1:5" ht="36" customHeight="1">
      <c r="A26" s="324" t="s">
        <v>165</v>
      </c>
      <c r="B26" s="221" t="s">
        <v>166</v>
      </c>
      <c r="C26" s="416">
        <f>SUM(C27:C36)</f>
        <v>3351</v>
      </c>
      <c r="D26" s="416">
        <f>SUM(D27:D36)</f>
        <v>4375</v>
      </c>
      <c r="E26" s="397">
        <f t="shared" si="3"/>
        <v>0.30599999999999999</v>
      </c>
    </row>
    <row r="27" spans="1:5" ht="36" customHeight="1">
      <c r="A27" s="325" t="s">
        <v>167</v>
      </c>
      <c r="B27" s="223" t="s">
        <v>130</v>
      </c>
      <c r="C27" s="409">
        <v>3136</v>
      </c>
      <c r="D27" s="409">
        <v>3351</v>
      </c>
      <c r="E27" s="397">
        <f t="shared" si="3"/>
        <v>6.9000000000000006E-2</v>
      </c>
    </row>
    <row r="28" spans="1:5" ht="36" customHeight="1">
      <c r="A28" s="325" t="s">
        <v>168</v>
      </c>
      <c r="B28" s="223" t="s">
        <v>132</v>
      </c>
      <c r="C28" s="409">
        <v>0</v>
      </c>
      <c r="D28" s="409">
        <v>22</v>
      </c>
      <c r="E28" s="397" t="str">
        <f t="shared" si="3"/>
        <v/>
      </c>
    </row>
    <row r="29" spans="1:5" ht="36" customHeight="1">
      <c r="A29" s="325" t="s">
        <v>169</v>
      </c>
      <c r="B29" s="223" t="s">
        <v>134</v>
      </c>
      <c r="C29" s="409">
        <v>0</v>
      </c>
      <c r="D29" s="409">
        <v>800</v>
      </c>
      <c r="E29" s="397" t="str">
        <f t="shared" si="3"/>
        <v/>
      </c>
    </row>
    <row r="30" spans="1:5" ht="36" customHeight="1">
      <c r="A30" s="325" t="s">
        <v>170</v>
      </c>
      <c r="B30" s="223" t="s">
        <v>171</v>
      </c>
      <c r="C30" s="409">
        <v>0</v>
      </c>
      <c r="D30" s="409">
        <v>0</v>
      </c>
      <c r="E30" s="397" t="str">
        <f t="shared" si="3"/>
        <v/>
      </c>
    </row>
    <row r="31" spans="1:5" ht="36" customHeight="1">
      <c r="A31" s="325" t="s">
        <v>172</v>
      </c>
      <c r="B31" s="223" t="s">
        <v>173</v>
      </c>
      <c r="C31" s="409">
        <v>0</v>
      </c>
      <c r="D31" s="409">
        <v>0</v>
      </c>
      <c r="E31" s="397" t="str">
        <f t="shared" si="3"/>
        <v/>
      </c>
    </row>
    <row r="32" spans="1:5" ht="36" customHeight="1">
      <c r="A32" s="325" t="s">
        <v>174</v>
      </c>
      <c r="B32" s="223" t="s">
        <v>175</v>
      </c>
      <c r="C32" s="409">
        <v>0</v>
      </c>
      <c r="D32" s="409">
        <v>0</v>
      </c>
      <c r="E32" s="226" t="str">
        <f>IF(C32&gt;0,D32/C32-1,IF(C32&lt;0,-(D32/C32-1),""))</f>
        <v/>
      </c>
    </row>
    <row r="33" spans="1:5" ht="36" customHeight="1">
      <c r="A33" s="325" t="s">
        <v>176</v>
      </c>
      <c r="B33" s="223" t="s">
        <v>177</v>
      </c>
      <c r="C33" s="409">
        <v>0</v>
      </c>
      <c r="D33" s="409">
        <v>0</v>
      </c>
      <c r="E33" s="397" t="str">
        <f t="shared" ref="E33:E51" si="4">IF(C33&lt;&gt;0,D33/C33-1,"")</f>
        <v/>
      </c>
    </row>
    <row r="34" spans="1:5" ht="36" customHeight="1">
      <c r="A34" s="325" t="s">
        <v>178</v>
      </c>
      <c r="B34" s="223" t="s">
        <v>179</v>
      </c>
      <c r="C34" s="409">
        <v>0</v>
      </c>
      <c r="D34" s="409">
        <v>0</v>
      </c>
      <c r="E34" s="397" t="str">
        <f t="shared" si="4"/>
        <v/>
      </c>
    </row>
    <row r="35" spans="1:5" ht="36" customHeight="1">
      <c r="A35" s="325" t="s">
        <v>180</v>
      </c>
      <c r="B35" s="223" t="s">
        <v>148</v>
      </c>
      <c r="C35" s="409">
        <v>0</v>
      </c>
      <c r="D35" s="409">
        <v>0</v>
      </c>
      <c r="E35" s="397" t="str">
        <f t="shared" si="4"/>
        <v/>
      </c>
    </row>
    <row r="36" spans="1:5" ht="36" customHeight="1">
      <c r="A36" s="326" t="s">
        <v>181</v>
      </c>
      <c r="B36" s="223" t="s">
        <v>182</v>
      </c>
      <c r="C36" s="409">
        <v>215</v>
      </c>
      <c r="D36" s="409">
        <v>202</v>
      </c>
      <c r="E36" s="397">
        <f t="shared" si="4"/>
        <v>-0.06</v>
      </c>
    </row>
    <row r="37" spans="1:5" ht="36" customHeight="1">
      <c r="A37" s="324" t="s">
        <v>183</v>
      </c>
      <c r="B37" s="221" t="s">
        <v>184</v>
      </c>
      <c r="C37" s="416">
        <f>SUM(C38:C47)</f>
        <v>547</v>
      </c>
      <c r="D37" s="416">
        <f>SUM(D38:D47)</f>
        <v>705</v>
      </c>
      <c r="E37" s="397">
        <f t="shared" si="4"/>
        <v>0.28899999999999998</v>
      </c>
    </row>
    <row r="38" spans="1:5" ht="36" customHeight="1">
      <c r="A38" s="325" t="s">
        <v>185</v>
      </c>
      <c r="B38" s="223" t="s">
        <v>130</v>
      </c>
      <c r="C38" s="409">
        <v>386</v>
      </c>
      <c r="D38" s="409">
        <v>388</v>
      </c>
      <c r="E38" s="397">
        <f t="shared" si="4"/>
        <v>5.0000000000000001E-3</v>
      </c>
    </row>
    <row r="39" spans="1:5" ht="36" customHeight="1">
      <c r="A39" s="325" t="s">
        <v>186</v>
      </c>
      <c r="B39" s="223" t="s">
        <v>132</v>
      </c>
      <c r="C39" s="409">
        <v>0</v>
      </c>
      <c r="D39" s="409">
        <v>0</v>
      </c>
      <c r="E39" s="397" t="str">
        <f t="shared" si="4"/>
        <v/>
      </c>
    </row>
    <row r="40" spans="1:5" ht="36" customHeight="1">
      <c r="A40" s="325" t="s">
        <v>187</v>
      </c>
      <c r="B40" s="223" t="s">
        <v>134</v>
      </c>
      <c r="C40" s="409">
        <v>0</v>
      </c>
      <c r="D40" s="409">
        <v>0</v>
      </c>
      <c r="E40" s="397" t="str">
        <f t="shared" si="4"/>
        <v/>
      </c>
    </row>
    <row r="41" spans="1:5" ht="36" customHeight="1">
      <c r="A41" s="325" t="s">
        <v>188</v>
      </c>
      <c r="B41" s="223" t="s">
        <v>189</v>
      </c>
      <c r="C41" s="409">
        <v>0</v>
      </c>
      <c r="D41" s="409">
        <v>0</v>
      </c>
      <c r="E41" s="397" t="str">
        <f t="shared" si="4"/>
        <v/>
      </c>
    </row>
    <row r="42" spans="1:5" ht="36" customHeight="1">
      <c r="A42" s="325" t="s">
        <v>190</v>
      </c>
      <c r="B42" s="223" t="s">
        <v>191</v>
      </c>
      <c r="C42" s="409">
        <v>0</v>
      </c>
      <c r="D42" s="409">
        <v>0</v>
      </c>
      <c r="E42" s="397" t="str">
        <f t="shared" si="4"/>
        <v/>
      </c>
    </row>
    <row r="43" spans="1:5" ht="36" customHeight="1">
      <c r="A43" s="325" t="s">
        <v>192</v>
      </c>
      <c r="B43" s="223" t="s">
        <v>193</v>
      </c>
      <c r="C43" s="409">
        <v>0</v>
      </c>
      <c r="D43" s="409">
        <v>0</v>
      </c>
      <c r="E43" s="397" t="str">
        <f t="shared" si="4"/>
        <v/>
      </c>
    </row>
    <row r="44" spans="1:5" ht="36" customHeight="1">
      <c r="A44" s="325" t="s">
        <v>194</v>
      </c>
      <c r="B44" s="223" t="s">
        <v>195</v>
      </c>
      <c r="C44" s="409">
        <v>0</v>
      </c>
      <c r="D44" s="409">
        <v>0</v>
      </c>
      <c r="E44" s="397" t="str">
        <f t="shared" si="4"/>
        <v/>
      </c>
    </row>
    <row r="45" spans="1:5" ht="36" customHeight="1">
      <c r="A45" s="325" t="s">
        <v>196</v>
      </c>
      <c r="B45" s="223" t="s">
        <v>197</v>
      </c>
      <c r="C45" s="409">
        <v>0</v>
      </c>
      <c r="D45" s="409">
        <v>0</v>
      </c>
      <c r="E45" s="397" t="str">
        <f t="shared" si="4"/>
        <v/>
      </c>
    </row>
    <row r="46" spans="1:5" ht="36" customHeight="1">
      <c r="A46" s="325" t="s">
        <v>198</v>
      </c>
      <c r="B46" s="223" t="s">
        <v>148</v>
      </c>
      <c r="C46" s="409">
        <v>0</v>
      </c>
      <c r="D46" s="409">
        <v>0</v>
      </c>
      <c r="E46" s="397" t="str">
        <f t="shared" si="4"/>
        <v/>
      </c>
    </row>
    <row r="47" spans="1:5" ht="36" customHeight="1">
      <c r="A47" s="325" t="s">
        <v>199</v>
      </c>
      <c r="B47" s="223" t="s">
        <v>200</v>
      </c>
      <c r="C47" s="409">
        <v>161</v>
      </c>
      <c r="D47" s="409">
        <v>317</v>
      </c>
      <c r="E47" s="397">
        <f t="shared" si="4"/>
        <v>0.96899999999999997</v>
      </c>
    </row>
    <row r="48" spans="1:5" ht="36" customHeight="1">
      <c r="A48" s="324" t="s">
        <v>201</v>
      </c>
      <c r="B48" s="221" t="s">
        <v>202</v>
      </c>
      <c r="C48" s="416">
        <f>SUM(C49:C58)</f>
        <v>166</v>
      </c>
      <c r="D48" s="416">
        <f>SUM(D49:D58)</f>
        <v>156</v>
      </c>
      <c r="E48" s="397">
        <f t="shared" si="4"/>
        <v>-0.06</v>
      </c>
    </row>
    <row r="49" spans="1:5" ht="36" customHeight="1">
      <c r="A49" s="325" t="s">
        <v>203</v>
      </c>
      <c r="B49" s="223" t="s">
        <v>130</v>
      </c>
      <c r="C49" s="409">
        <v>166</v>
      </c>
      <c r="D49" s="409">
        <v>156</v>
      </c>
      <c r="E49" s="397">
        <f t="shared" si="4"/>
        <v>-0.06</v>
      </c>
    </row>
    <row r="50" spans="1:5" ht="36" customHeight="1">
      <c r="A50" s="325" t="s">
        <v>204</v>
      </c>
      <c r="B50" s="223" t="s">
        <v>132</v>
      </c>
      <c r="C50" s="409">
        <v>0</v>
      </c>
      <c r="D50" s="409">
        <v>0</v>
      </c>
      <c r="E50" s="397" t="str">
        <f t="shared" si="4"/>
        <v/>
      </c>
    </row>
    <row r="51" spans="1:5" ht="36" customHeight="1">
      <c r="A51" s="325" t="s">
        <v>205</v>
      </c>
      <c r="B51" s="223" t="s">
        <v>134</v>
      </c>
      <c r="C51" s="409">
        <v>0</v>
      </c>
      <c r="D51" s="409">
        <v>0</v>
      </c>
      <c r="E51" s="397" t="str">
        <f t="shared" si="4"/>
        <v/>
      </c>
    </row>
    <row r="52" spans="1:5" ht="36" customHeight="1">
      <c r="A52" s="325" t="s">
        <v>206</v>
      </c>
      <c r="B52" s="223" t="s">
        <v>207</v>
      </c>
      <c r="C52" s="409">
        <v>0</v>
      </c>
      <c r="D52" s="409">
        <v>0</v>
      </c>
      <c r="E52" s="226" t="str">
        <f>IF(C52&gt;0,D52/C52-1,IF(C52&lt;0,-(D52/C52-1),""))</f>
        <v/>
      </c>
    </row>
    <row r="53" spans="1:5" ht="36" customHeight="1">
      <c r="A53" s="325" t="s">
        <v>208</v>
      </c>
      <c r="B53" s="223" t="s">
        <v>209</v>
      </c>
      <c r="C53" s="409">
        <v>0</v>
      </c>
      <c r="D53" s="409">
        <v>0</v>
      </c>
      <c r="E53" s="226" t="str">
        <f>IF(C53&gt;0,D53/C53-1,IF(C53&lt;0,-(D53/C53-1),""))</f>
        <v/>
      </c>
    </row>
    <row r="54" spans="1:5" ht="36" customHeight="1">
      <c r="A54" s="325" t="s">
        <v>210</v>
      </c>
      <c r="B54" s="223" t="s">
        <v>211</v>
      </c>
      <c r="C54" s="409">
        <v>0</v>
      </c>
      <c r="D54" s="409">
        <v>0</v>
      </c>
      <c r="E54" s="226" t="str">
        <f>IF(C54&gt;0,D54/C54-1,IF(C54&lt;0,-(D54/C54-1),""))</f>
        <v/>
      </c>
    </row>
    <row r="55" spans="1:5" ht="36" customHeight="1">
      <c r="A55" s="325" t="s">
        <v>212</v>
      </c>
      <c r="B55" s="223" t="s">
        <v>213</v>
      </c>
      <c r="C55" s="409">
        <v>0</v>
      </c>
      <c r="D55" s="409">
        <v>0</v>
      </c>
      <c r="E55" s="397" t="str">
        <f t="shared" ref="E55:E71" si="5">IF(C55&lt;&gt;0,D55/C55-1,"")</f>
        <v/>
      </c>
    </row>
    <row r="56" spans="1:5" ht="36" customHeight="1">
      <c r="A56" s="325" t="s">
        <v>214</v>
      </c>
      <c r="B56" s="223" t="s">
        <v>215</v>
      </c>
      <c r="C56" s="409">
        <v>0</v>
      </c>
      <c r="D56" s="409">
        <v>0</v>
      </c>
      <c r="E56" s="397" t="str">
        <f t="shared" si="5"/>
        <v/>
      </c>
    </row>
    <row r="57" spans="1:5" ht="36" customHeight="1">
      <c r="A57" s="325" t="s">
        <v>216</v>
      </c>
      <c r="B57" s="223" t="s">
        <v>148</v>
      </c>
      <c r="C57" s="409">
        <v>0</v>
      </c>
      <c r="D57" s="409">
        <v>0</v>
      </c>
      <c r="E57" s="397" t="str">
        <f t="shared" si="5"/>
        <v/>
      </c>
    </row>
    <row r="58" spans="1:5" ht="36" customHeight="1">
      <c r="A58" s="325" t="s">
        <v>217</v>
      </c>
      <c r="B58" s="223" t="s">
        <v>218</v>
      </c>
      <c r="C58" s="409">
        <v>0</v>
      </c>
      <c r="D58" s="409">
        <v>0</v>
      </c>
      <c r="E58" s="397" t="str">
        <f t="shared" si="5"/>
        <v/>
      </c>
    </row>
    <row r="59" spans="1:5" ht="36" customHeight="1">
      <c r="A59" s="324" t="s">
        <v>219</v>
      </c>
      <c r="B59" s="221" t="s">
        <v>220</v>
      </c>
      <c r="C59" s="416">
        <f>SUM(C60:C69)</f>
        <v>1000</v>
      </c>
      <c r="D59" s="416">
        <f>SUM(D60:D69)</f>
        <v>1068</v>
      </c>
      <c r="E59" s="397">
        <f t="shared" si="5"/>
        <v>6.8000000000000005E-2</v>
      </c>
    </row>
    <row r="60" spans="1:5" ht="36" customHeight="1">
      <c r="A60" s="325" t="s">
        <v>221</v>
      </c>
      <c r="B60" s="223" t="s">
        <v>130</v>
      </c>
      <c r="C60" s="409">
        <v>900</v>
      </c>
      <c r="D60" s="409">
        <v>908</v>
      </c>
      <c r="E60" s="397">
        <f t="shared" si="5"/>
        <v>8.9999999999999993E-3</v>
      </c>
    </row>
    <row r="61" spans="1:5" ht="36" customHeight="1">
      <c r="A61" s="325" t="s">
        <v>222</v>
      </c>
      <c r="B61" s="223" t="s">
        <v>132</v>
      </c>
      <c r="C61" s="409">
        <v>0</v>
      </c>
      <c r="D61" s="409">
        <v>0</v>
      </c>
      <c r="E61" s="397" t="str">
        <f t="shared" si="5"/>
        <v/>
      </c>
    </row>
    <row r="62" spans="1:5" ht="36" customHeight="1">
      <c r="A62" s="325" t="s">
        <v>223</v>
      </c>
      <c r="B62" s="223" t="s">
        <v>134</v>
      </c>
      <c r="C62" s="409">
        <v>0</v>
      </c>
      <c r="D62" s="409">
        <v>0</v>
      </c>
      <c r="E62" s="397" t="str">
        <f t="shared" si="5"/>
        <v/>
      </c>
    </row>
    <row r="63" spans="1:5" ht="36" customHeight="1">
      <c r="A63" s="325" t="s">
        <v>224</v>
      </c>
      <c r="B63" s="223" t="s">
        <v>225</v>
      </c>
      <c r="C63" s="409">
        <v>0</v>
      </c>
      <c r="D63" s="409">
        <v>0</v>
      </c>
      <c r="E63" s="397" t="str">
        <f t="shared" si="5"/>
        <v/>
      </c>
    </row>
    <row r="64" spans="1:5" ht="36" customHeight="1">
      <c r="A64" s="325" t="s">
        <v>226</v>
      </c>
      <c r="B64" s="223" t="s">
        <v>227</v>
      </c>
      <c r="C64" s="409">
        <v>0</v>
      </c>
      <c r="D64" s="409">
        <v>0</v>
      </c>
      <c r="E64" s="397" t="str">
        <f t="shared" si="5"/>
        <v/>
      </c>
    </row>
    <row r="65" spans="1:5" ht="36" customHeight="1">
      <c r="A65" s="325" t="s">
        <v>228</v>
      </c>
      <c r="B65" s="223" t="s">
        <v>229</v>
      </c>
      <c r="C65" s="409">
        <v>0</v>
      </c>
      <c r="D65" s="409">
        <v>0</v>
      </c>
      <c r="E65" s="397" t="str">
        <f t="shared" si="5"/>
        <v/>
      </c>
    </row>
    <row r="66" spans="1:5" ht="36" customHeight="1">
      <c r="A66" s="325" t="s">
        <v>230</v>
      </c>
      <c r="B66" s="223" t="s">
        <v>231</v>
      </c>
      <c r="C66" s="409">
        <v>0</v>
      </c>
      <c r="D66" s="409">
        <v>0</v>
      </c>
      <c r="E66" s="397" t="str">
        <f t="shared" si="5"/>
        <v/>
      </c>
    </row>
    <row r="67" spans="1:5" ht="36" customHeight="1">
      <c r="A67" s="325" t="s">
        <v>232</v>
      </c>
      <c r="B67" s="223" t="s">
        <v>233</v>
      </c>
      <c r="C67" s="409">
        <v>0</v>
      </c>
      <c r="D67" s="409">
        <v>0</v>
      </c>
      <c r="E67" s="397" t="str">
        <f t="shared" si="5"/>
        <v/>
      </c>
    </row>
    <row r="68" spans="1:5" ht="36" customHeight="1">
      <c r="A68" s="325" t="s">
        <v>234</v>
      </c>
      <c r="B68" s="223" t="s">
        <v>148</v>
      </c>
      <c r="C68" s="409">
        <v>0</v>
      </c>
      <c r="D68" s="409">
        <v>0</v>
      </c>
      <c r="E68" s="397" t="str">
        <f t="shared" si="5"/>
        <v/>
      </c>
    </row>
    <row r="69" spans="1:5" ht="36" customHeight="1">
      <c r="A69" s="325" t="s">
        <v>235</v>
      </c>
      <c r="B69" s="223" t="s">
        <v>236</v>
      </c>
      <c r="C69" s="409">
        <v>100</v>
      </c>
      <c r="D69" s="409">
        <v>160</v>
      </c>
      <c r="E69" s="397">
        <f t="shared" si="5"/>
        <v>0.6</v>
      </c>
    </row>
    <row r="70" spans="1:5" ht="36" customHeight="1">
      <c r="A70" s="324" t="s">
        <v>237</v>
      </c>
      <c r="B70" s="221" t="s">
        <v>238</v>
      </c>
      <c r="C70" s="410">
        <f>SUM(C71:C82)</f>
        <v>0</v>
      </c>
      <c r="D70" s="410">
        <f>SUM(D71:D82)</f>
        <v>0</v>
      </c>
      <c r="E70" s="397" t="str">
        <f t="shared" si="5"/>
        <v/>
      </c>
    </row>
    <row r="71" spans="1:5" ht="36" customHeight="1">
      <c r="A71" s="325" t="s">
        <v>239</v>
      </c>
      <c r="B71" s="223" t="s">
        <v>130</v>
      </c>
      <c r="C71" s="409">
        <v>0</v>
      </c>
      <c r="D71" s="409">
        <v>0</v>
      </c>
      <c r="E71" s="397" t="str">
        <f t="shared" si="5"/>
        <v/>
      </c>
    </row>
    <row r="72" spans="1:5" ht="36" customHeight="1">
      <c r="A72" s="325" t="s">
        <v>240</v>
      </c>
      <c r="B72" s="223" t="s">
        <v>132</v>
      </c>
      <c r="C72" s="409">
        <v>0</v>
      </c>
      <c r="D72" s="409">
        <v>0</v>
      </c>
      <c r="E72" s="226" t="str">
        <f t="shared" ref="E72:E131" si="6">IF(C72&gt;0,D72/C72-1,IF(C72&lt;0,-(D72/C72-1),""))</f>
        <v/>
      </c>
    </row>
    <row r="73" spans="1:5" ht="36" customHeight="1">
      <c r="A73" s="325" t="s">
        <v>241</v>
      </c>
      <c r="B73" s="223" t="s">
        <v>134</v>
      </c>
      <c r="C73" s="409">
        <v>0</v>
      </c>
      <c r="D73" s="409">
        <v>0</v>
      </c>
      <c r="E73" s="226" t="str">
        <f t="shared" si="6"/>
        <v/>
      </c>
    </row>
    <row r="74" spans="1:5" ht="36" customHeight="1">
      <c r="A74" s="325" t="s">
        <v>242</v>
      </c>
      <c r="B74" s="223" t="s">
        <v>243</v>
      </c>
      <c r="C74" s="409">
        <v>0</v>
      </c>
      <c r="D74" s="409">
        <v>0</v>
      </c>
      <c r="E74" s="226" t="str">
        <f t="shared" si="6"/>
        <v/>
      </c>
    </row>
    <row r="75" spans="1:5" ht="36" customHeight="1">
      <c r="A75" s="325" t="s">
        <v>244</v>
      </c>
      <c r="B75" s="223" t="s">
        <v>245</v>
      </c>
      <c r="C75" s="409">
        <v>0</v>
      </c>
      <c r="D75" s="409">
        <v>0</v>
      </c>
      <c r="E75" s="226" t="str">
        <f t="shared" si="6"/>
        <v/>
      </c>
    </row>
    <row r="76" spans="1:5" ht="36" customHeight="1">
      <c r="A76" s="325" t="s">
        <v>246</v>
      </c>
      <c r="B76" s="223" t="s">
        <v>247</v>
      </c>
      <c r="C76" s="409">
        <v>0</v>
      </c>
      <c r="D76" s="409">
        <v>0</v>
      </c>
      <c r="E76" s="397" t="str">
        <f>IF(C76&lt;&gt;0,D76/C76-1,"")</f>
        <v/>
      </c>
    </row>
    <row r="77" spans="1:5" ht="36" customHeight="1">
      <c r="A77" s="325" t="s">
        <v>248</v>
      </c>
      <c r="B77" s="223" t="s">
        <v>249</v>
      </c>
      <c r="C77" s="409">
        <v>0</v>
      </c>
      <c r="D77" s="409">
        <v>0</v>
      </c>
      <c r="E77" s="226" t="str">
        <f t="shared" si="6"/>
        <v/>
      </c>
    </row>
    <row r="78" spans="1:5" ht="36" customHeight="1">
      <c r="A78" s="325" t="s">
        <v>250</v>
      </c>
      <c r="B78" s="223" t="s">
        <v>251</v>
      </c>
      <c r="C78" s="409">
        <v>0</v>
      </c>
      <c r="D78" s="409">
        <v>0</v>
      </c>
      <c r="E78" s="226" t="str">
        <f t="shared" si="6"/>
        <v/>
      </c>
    </row>
    <row r="79" spans="1:5" ht="36" customHeight="1">
      <c r="A79" s="325" t="s">
        <v>252</v>
      </c>
      <c r="B79" s="223" t="s">
        <v>231</v>
      </c>
      <c r="C79" s="409">
        <v>0</v>
      </c>
      <c r="D79" s="409">
        <v>0</v>
      </c>
      <c r="E79" s="226" t="str">
        <f t="shared" si="6"/>
        <v/>
      </c>
    </row>
    <row r="80" spans="1:5" ht="36" customHeight="1">
      <c r="A80" s="327">
        <v>2010710</v>
      </c>
      <c r="B80" s="223" t="s">
        <v>253</v>
      </c>
      <c r="C80" s="409">
        <v>0</v>
      </c>
      <c r="D80" s="409">
        <v>0</v>
      </c>
      <c r="E80" s="226" t="str">
        <f t="shared" si="6"/>
        <v/>
      </c>
    </row>
    <row r="81" spans="1:5" ht="36" customHeight="1">
      <c r="A81" s="325" t="s">
        <v>254</v>
      </c>
      <c r="B81" s="223" t="s">
        <v>148</v>
      </c>
      <c r="C81" s="409">
        <v>0</v>
      </c>
      <c r="D81" s="409">
        <v>0</v>
      </c>
      <c r="E81" s="397" t="str">
        <f>IF(C81&lt;&gt;0,D81/C81-1,"")</f>
        <v/>
      </c>
    </row>
    <row r="82" spans="1:5" ht="36" customHeight="1">
      <c r="A82" s="325" t="s">
        <v>255</v>
      </c>
      <c r="B82" s="223" t="s">
        <v>256</v>
      </c>
      <c r="C82" s="409">
        <v>0</v>
      </c>
      <c r="D82" s="409">
        <v>0</v>
      </c>
      <c r="E82" s="226" t="str">
        <f t="shared" si="6"/>
        <v/>
      </c>
    </row>
    <row r="83" spans="1:5" ht="36" customHeight="1">
      <c r="A83" s="324" t="s">
        <v>257</v>
      </c>
      <c r="B83" s="221" t="s">
        <v>258</v>
      </c>
      <c r="C83" s="416">
        <f>SUM(C84:C91)</f>
        <v>1</v>
      </c>
      <c r="D83" s="416">
        <f>SUM(D84:D91)</f>
        <v>101</v>
      </c>
      <c r="E83" s="397">
        <f t="shared" ref="E83:E84" si="7">IF(C83&lt;&gt;0,D83/C83-1,"")</f>
        <v>100</v>
      </c>
    </row>
    <row r="84" spans="1:5" ht="36" customHeight="1">
      <c r="A84" s="325" t="s">
        <v>259</v>
      </c>
      <c r="B84" s="223" t="s">
        <v>130</v>
      </c>
      <c r="C84" s="409">
        <v>1</v>
      </c>
      <c r="D84" s="409">
        <v>1</v>
      </c>
      <c r="E84" s="397">
        <f t="shared" si="7"/>
        <v>0</v>
      </c>
    </row>
    <row r="85" spans="1:5" ht="36" customHeight="1">
      <c r="A85" s="325" t="s">
        <v>260</v>
      </c>
      <c r="B85" s="223" t="s">
        <v>132</v>
      </c>
      <c r="C85" s="409">
        <v>0</v>
      </c>
      <c r="D85" s="409">
        <v>0</v>
      </c>
      <c r="E85" s="226" t="str">
        <f t="shared" si="6"/>
        <v/>
      </c>
    </row>
    <row r="86" spans="1:5" ht="36" customHeight="1">
      <c r="A86" s="325" t="s">
        <v>261</v>
      </c>
      <c r="B86" s="223" t="s">
        <v>134</v>
      </c>
      <c r="C86" s="409">
        <v>0</v>
      </c>
      <c r="D86" s="409">
        <v>0</v>
      </c>
      <c r="E86" s="397" t="str">
        <f t="shared" ref="E86:E88" si="8">IF(C86&lt;&gt;0,D86/C86-1,"")</f>
        <v/>
      </c>
    </row>
    <row r="87" spans="1:5" ht="36" customHeight="1">
      <c r="A87" s="325" t="s">
        <v>262</v>
      </c>
      <c r="B87" s="223" t="s">
        <v>263</v>
      </c>
      <c r="C87" s="409">
        <v>0</v>
      </c>
      <c r="D87" s="409">
        <v>100</v>
      </c>
      <c r="E87" s="397" t="str">
        <f t="shared" si="8"/>
        <v/>
      </c>
    </row>
    <row r="88" spans="1:5" ht="36" customHeight="1">
      <c r="A88" s="325" t="s">
        <v>264</v>
      </c>
      <c r="B88" s="223" t="s">
        <v>265</v>
      </c>
      <c r="C88" s="409">
        <v>0</v>
      </c>
      <c r="D88" s="409">
        <v>0</v>
      </c>
      <c r="E88" s="397" t="str">
        <f t="shared" si="8"/>
        <v/>
      </c>
    </row>
    <row r="89" spans="1:5" ht="36" customHeight="1">
      <c r="A89" s="325" t="s">
        <v>266</v>
      </c>
      <c r="B89" s="223" t="s">
        <v>231</v>
      </c>
      <c r="C89" s="409">
        <v>0</v>
      </c>
      <c r="D89" s="409">
        <v>0</v>
      </c>
      <c r="E89" s="226" t="str">
        <f t="shared" si="6"/>
        <v/>
      </c>
    </row>
    <row r="90" spans="1:5" ht="36" customHeight="1">
      <c r="A90" s="325" t="s">
        <v>267</v>
      </c>
      <c r="B90" s="223" t="s">
        <v>148</v>
      </c>
      <c r="C90" s="409">
        <v>0</v>
      </c>
      <c r="D90" s="409">
        <v>0</v>
      </c>
      <c r="E90" s="397" t="str">
        <f t="shared" ref="E90:E92" si="9">IF(C90&lt;&gt;0,D90/C90-1,"")</f>
        <v/>
      </c>
    </row>
    <row r="91" spans="1:5" ht="36" customHeight="1">
      <c r="A91" s="325" t="s">
        <v>268</v>
      </c>
      <c r="B91" s="223" t="s">
        <v>269</v>
      </c>
      <c r="C91" s="409">
        <v>0</v>
      </c>
      <c r="D91" s="409">
        <v>0</v>
      </c>
      <c r="E91" s="397" t="str">
        <f t="shared" si="9"/>
        <v/>
      </c>
    </row>
    <row r="92" spans="1:5" ht="36" customHeight="1">
      <c r="A92" s="324" t="s">
        <v>270</v>
      </c>
      <c r="B92" s="221" t="s">
        <v>271</v>
      </c>
      <c r="C92" s="410">
        <f>SUM(C93:C104)</f>
        <v>0</v>
      </c>
      <c r="D92" s="410">
        <f>SUM(D93:D104)</f>
        <v>0</v>
      </c>
      <c r="E92" s="397" t="str">
        <f t="shared" si="9"/>
        <v/>
      </c>
    </row>
    <row r="93" spans="1:5" ht="36" customHeight="1">
      <c r="A93" s="325" t="s">
        <v>272</v>
      </c>
      <c r="B93" s="223" t="s">
        <v>130</v>
      </c>
      <c r="C93" s="409">
        <v>0</v>
      </c>
      <c r="D93" s="409">
        <v>0</v>
      </c>
      <c r="E93" s="226" t="str">
        <f t="shared" si="6"/>
        <v/>
      </c>
    </row>
    <row r="94" spans="1:5" ht="36" customHeight="1">
      <c r="A94" s="325" t="s">
        <v>273</v>
      </c>
      <c r="B94" s="223" t="s">
        <v>132</v>
      </c>
      <c r="C94" s="409">
        <v>0</v>
      </c>
      <c r="D94" s="409">
        <v>0</v>
      </c>
      <c r="E94" s="226" t="str">
        <f t="shared" si="6"/>
        <v/>
      </c>
    </row>
    <row r="95" spans="1:5" ht="36" customHeight="1">
      <c r="A95" s="325" t="s">
        <v>274</v>
      </c>
      <c r="B95" s="223" t="s">
        <v>134</v>
      </c>
      <c r="C95" s="409">
        <v>0</v>
      </c>
      <c r="D95" s="409">
        <v>0</v>
      </c>
      <c r="E95" s="226" t="str">
        <f t="shared" si="6"/>
        <v/>
      </c>
    </row>
    <row r="96" spans="1:5" ht="36" customHeight="1">
      <c r="A96" s="325" t="s">
        <v>275</v>
      </c>
      <c r="B96" s="223" t="s">
        <v>276</v>
      </c>
      <c r="C96" s="409">
        <v>0</v>
      </c>
      <c r="D96" s="409">
        <v>0</v>
      </c>
      <c r="E96" s="397" t="str">
        <f>IF(C96&lt;&gt;0,D96/C96-1,"")</f>
        <v/>
      </c>
    </row>
    <row r="97" spans="1:5" ht="36" customHeight="1">
      <c r="A97" s="325" t="s">
        <v>277</v>
      </c>
      <c r="B97" s="223" t="s">
        <v>278</v>
      </c>
      <c r="C97" s="409">
        <v>0</v>
      </c>
      <c r="D97" s="409">
        <v>0</v>
      </c>
      <c r="E97" s="226" t="str">
        <f t="shared" si="6"/>
        <v/>
      </c>
    </row>
    <row r="98" spans="1:5" ht="36" customHeight="1">
      <c r="A98" s="325" t="s">
        <v>279</v>
      </c>
      <c r="B98" s="223" t="s">
        <v>231</v>
      </c>
      <c r="C98" s="409">
        <v>0</v>
      </c>
      <c r="D98" s="409">
        <v>0</v>
      </c>
      <c r="E98" s="226" t="str">
        <f t="shared" si="6"/>
        <v/>
      </c>
    </row>
    <row r="99" spans="1:5" ht="36" customHeight="1">
      <c r="A99" s="325" t="s">
        <v>280</v>
      </c>
      <c r="B99" s="223" t="s">
        <v>281</v>
      </c>
      <c r="C99" s="409">
        <v>0</v>
      </c>
      <c r="D99" s="409">
        <v>0</v>
      </c>
      <c r="E99" s="226" t="str">
        <f t="shared" si="6"/>
        <v/>
      </c>
    </row>
    <row r="100" spans="1:5" ht="36" customHeight="1">
      <c r="A100" s="325" t="s">
        <v>282</v>
      </c>
      <c r="B100" s="223" t="s">
        <v>283</v>
      </c>
      <c r="C100" s="409">
        <v>0</v>
      </c>
      <c r="D100" s="409">
        <v>0</v>
      </c>
      <c r="E100" s="226" t="str">
        <f t="shared" si="6"/>
        <v/>
      </c>
    </row>
    <row r="101" spans="1:5" ht="36" customHeight="1">
      <c r="A101" s="325" t="s">
        <v>284</v>
      </c>
      <c r="B101" s="223" t="s">
        <v>285</v>
      </c>
      <c r="C101" s="409">
        <v>0</v>
      </c>
      <c r="D101" s="409">
        <v>0</v>
      </c>
      <c r="E101" s="226" t="str">
        <f t="shared" si="6"/>
        <v/>
      </c>
    </row>
    <row r="102" spans="1:5" ht="36" customHeight="1">
      <c r="A102" s="325" t="s">
        <v>286</v>
      </c>
      <c r="B102" s="223" t="s">
        <v>287</v>
      </c>
      <c r="C102" s="409">
        <v>0</v>
      </c>
      <c r="D102" s="409">
        <v>0</v>
      </c>
      <c r="E102" s="226" t="str">
        <f t="shared" si="6"/>
        <v/>
      </c>
    </row>
    <row r="103" spans="1:5" ht="36" customHeight="1">
      <c r="A103" s="325" t="s">
        <v>288</v>
      </c>
      <c r="B103" s="223" t="s">
        <v>148</v>
      </c>
      <c r="C103" s="409">
        <v>0</v>
      </c>
      <c r="D103" s="409">
        <v>0</v>
      </c>
      <c r="E103" s="226" t="str">
        <f t="shared" si="6"/>
        <v/>
      </c>
    </row>
    <row r="104" spans="1:5" ht="36" customHeight="1">
      <c r="A104" s="325" t="s">
        <v>289</v>
      </c>
      <c r="B104" s="223" t="s">
        <v>290</v>
      </c>
      <c r="C104" s="409">
        <v>0</v>
      </c>
      <c r="D104" s="409">
        <v>0</v>
      </c>
      <c r="E104" s="397" t="str">
        <f t="shared" ref="E104:E106" si="10">IF(C104&lt;&gt;0,D104/C104-1,"")</f>
        <v/>
      </c>
    </row>
    <row r="105" spans="1:5" ht="36" customHeight="1">
      <c r="A105" s="324" t="s">
        <v>291</v>
      </c>
      <c r="B105" s="221" t="s">
        <v>292</v>
      </c>
      <c r="C105" s="410">
        <f>SUM(C106:C114)</f>
        <v>0</v>
      </c>
      <c r="D105" s="410">
        <f>SUM(D106:D114)</f>
        <v>0</v>
      </c>
      <c r="E105" s="397" t="str">
        <f t="shared" si="10"/>
        <v/>
      </c>
    </row>
    <row r="106" spans="1:5" ht="36" customHeight="1">
      <c r="A106" s="325" t="s">
        <v>293</v>
      </c>
      <c r="B106" s="223" t="s">
        <v>130</v>
      </c>
      <c r="C106" s="409">
        <v>0</v>
      </c>
      <c r="D106" s="409">
        <v>0</v>
      </c>
      <c r="E106" s="397" t="str">
        <f t="shared" si="10"/>
        <v/>
      </c>
    </row>
    <row r="107" spans="1:5" ht="36" customHeight="1">
      <c r="A107" s="325" t="s">
        <v>294</v>
      </c>
      <c r="B107" s="223" t="s">
        <v>132</v>
      </c>
      <c r="C107" s="409">
        <v>0</v>
      </c>
      <c r="D107" s="409">
        <v>0</v>
      </c>
      <c r="E107" s="226" t="str">
        <f t="shared" si="6"/>
        <v/>
      </c>
    </row>
    <row r="108" spans="1:5" ht="36" customHeight="1">
      <c r="A108" s="325" t="s">
        <v>295</v>
      </c>
      <c r="B108" s="223" t="s">
        <v>134</v>
      </c>
      <c r="C108" s="409">
        <v>0</v>
      </c>
      <c r="D108" s="409">
        <v>0</v>
      </c>
      <c r="E108" s="226" t="str">
        <f t="shared" si="6"/>
        <v/>
      </c>
    </row>
    <row r="109" spans="1:5" ht="36" customHeight="1">
      <c r="A109" s="325" t="s">
        <v>296</v>
      </c>
      <c r="B109" s="223" t="s">
        <v>297</v>
      </c>
      <c r="C109" s="409">
        <v>0</v>
      </c>
      <c r="D109" s="409">
        <v>0</v>
      </c>
      <c r="E109" s="226" t="str">
        <f t="shared" si="6"/>
        <v/>
      </c>
    </row>
    <row r="110" spans="1:5" ht="36" customHeight="1">
      <c r="A110" s="325" t="s">
        <v>298</v>
      </c>
      <c r="B110" s="223" t="s">
        <v>299</v>
      </c>
      <c r="C110" s="409">
        <v>0</v>
      </c>
      <c r="D110" s="409">
        <v>0</v>
      </c>
      <c r="E110" s="226" t="str">
        <f t="shared" si="6"/>
        <v/>
      </c>
    </row>
    <row r="111" spans="1:5" ht="36" customHeight="1">
      <c r="A111" s="325" t="s">
        <v>300</v>
      </c>
      <c r="B111" s="223" t="s">
        <v>301</v>
      </c>
      <c r="C111" s="409">
        <v>0</v>
      </c>
      <c r="D111" s="409">
        <v>0</v>
      </c>
      <c r="E111" s="226" t="str">
        <f t="shared" si="6"/>
        <v/>
      </c>
    </row>
    <row r="112" spans="1:5" ht="36" customHeight="1">
      <c r="A112" s="325" t="s">
        <v>302</v>
      </c>
      <c r="B112" s="223" t="s">
        <v>303</v>
      </c>
      <c r="C112" s="409">
        <v>0</v>
      </c>
      <c r="D112" s="409">
        <v>0</v>
      </c>
      <c r="E112" s="397" t="str">
        <f t="shared" ref="E112:E116" si="11">IF(C112&lt;&gt;0,D112/C112-1,"")</f>
        <v/>
      </c>
    </row>
    <row r="113" spans="1:5" ht="36" customHeight="1">
      <c r="A113" s="325" t="s">
        <v>304</v>
      </c>
      <c r="B113" s="223" t="s">
        <v>148</v>
      </c>
      <c r="C113" s="409">
        <v>0</v>
      </c>
      <c r="D113" s="409">
        <v>0</v>
      </c>
      <c r="E113" s="397" t="str">
        <f t="shared" si="11"/>
        <v/>
      </c>
    </row>
    <row r="114" spans="1:5" ht="36" customHeight="1">
      <c r="A114" s="325" t="s">
        <v>305</v>
      </c>
      <c r="B114" s="223" t="s">
        <v>306</v>
      </c>
      <c r="C114" s="409">
        <v>0</v>
      </c>
      <c r="D114" s="409">
        <v>0</v>
      </c>
      <c r="E114" s="397" t="str">
        <f t="shared" si="11"/>
        <v/>
      </c>
    </row>
    <row r="115" spans="1:5" ht="36" customHeight="1">
      <c r="A115" s="324" t="s">
        <v>307</v>
      </c>
      <c r="B115" s="221" t="s">
        <v>308</v>
      </c>
      <c r="C115" s="416">
        <f>SUM(C116:C123)</f>
        <v>1117</v>
      </c>
      <c r="D115" s="416">
        <f>SUM(D116:D123)</f>
        <v>1130</v>
      </c>
      <c r="E115" s="397">
        <f t="shared" si="11"/>
        <v>1.2E-2</v>
      </c>
    </row>
    <row r="116" spans="1:5" ht="36" customHeight="1">
      <c r="A116" s="325" t="s">
        <v>309</v>
      </c>
      <c r="B116" s="223" t="s">
        <v>130</v>
      </c>
      <c r="C116" s="409">
        <v>1048</v>
      </c>
      <c r="D116" s="409">
        <v>1061</v>
      </c>
      <c r="E116" s="397">
        <f t="shared" si="11"/>
        <v>1.2E-2</v>
      </c>
    </row>
    <row r="117" spans="1:5" ht="36" customHeight="1">
      <c r="A117" s="325" t="s">
        <v>310</v>
      </c>
      <c r="B117" s="223" t="s">
        <v>132</v>
      </c>
      <c r="C117" s="409">
        <v>0</v>
      </c>
      <c r="D117" s="409">
        <v>0</v>
      </c>
      <c r="E117" s="226" t="str">
        <f t="shared" si="6"/>
        <v/>
      </c>
    </row>
    <row r="118" spans="1:5" ht="36" customHeight="1">
      <c r="A118" s="325" t="s">
        <v>311</v>
      </c>
      <c r="B118" s="223" t="s">
        <v>134</v>
      </c>
      <c r="C118" s="409">
        <v>0</v>
      </c>
      <c r="D118" s="409">
        <v>0</v>
      </c>
      <c r="E118" s="397" t="str">
        <f t="shared" ref="E118:E119" si="12">IF(C118&lt;&gt;0,D118/C118-1,"")</f>
        <v/>
      </c>
    </row>
    <row r="119" spans="1:5" ht="36" customHeight="1">
      <c r="A119" s="325" t="s">
        <v>312</v>
      </c>
      <c r="B119" s="223" t="s">
        <v>313</v>
      </c>
      <c r="C119" s="409">
        <v>0</v>
      </c>
      <c r="D119" s="409">
        <v>0</v>
      </c>
      <c r="E119" s="397" t="str">
        <f t="shared" si="12"/>
        <v/>
      </c>
    </row>
    <row r="120" spans="1:5" ht="36" customHeight="1">
      <c r="A120" s="325" t="s">
        <v>314</v>
      </c>
      <c r="B120" s="223" t="s">
        <v>315</v>
      </c>
      <c r="C120" s="409">
        <v>0</v>
      </c>
      <c r="D120" s="409">
        <v>0</v>
      </c>
      <c r="E120" s="226" t="str">
        <f t="shared" si="6"/>
        <v/>
      </c>
    </row>
    <row r="121" spans="1:5" ht="36" customHeight="1">
      <c r="A121" s="325" t="s">
        <v>316</v>
      </c>
      <c r="B121" s="223" t="s">
        <v>317</v>
      </c>
      <c r="C121" s="409">
        <v>0</v>
      </c>
      <c r="D121" s="409">
        <v>0</v>
      </c>
      <c r="E121" s="226" t="str">
        <f t="shared" si="6"/>
        <v/>
      </c>
    </row>
    <row r="122" spans="1:5" ht="36" customHeight="1">
      <c r="A122" s="325" t="s">
        <v>318</v>
      </c>
      <c r="B122" s="223" t="s">
        <v>148</v>
      </c>
      <c r="C122" s="409">
        <v>0</v>
      </c>
      <c r="D122" s="409">
        <v>0</v>
      </c>
      <c r="E122" s="397" t="str">
        <f t="shared" ref="E122:E125" si="13">IF(C122&lt;&gt;0,D122/C122-1,"")</f>
        <v/>
      </c>
    </row>
    <row r="123" spans="1:5" ht="36" customHeight="1">
      <c r="A123" s="325" t="s">
        <v>319</v>
      </c>
      <c r="B123" s="223" t="s">
        <v>320</v>
      </c>
      <c r="C123" s="409">
        <v>69</v>
      </c>
      <c r="D123" s="409">
        <v>69</v>
      </c>
      <c r="E123" s="397">
        <f t="shared" si="13"/>
        <v>0</v>
      </c>
    </row>
    <row r="124" spans="1:5" ht="36" customHeight="1">
      <c r="A124" s="324" t="s">
        <v>321</v>
      </c>
      <c r="B124" s="221" t="s">
        <v>322</v>
      </c>
      <c r="C124" s="416">
        <f>SUM(C125:C134)</f>
        <v>388</v>
      </c>
      <c r="D124" s="416">
        <f>SUM(D125:D134)</f>
        <v>412</v>
      </c>
      <c r="E124" s="397">
        <f t="shared" si="13"/>
        <v>6.2E-2</v>
      </c>
    </row>
    <row r="125" spans="1:5" ht="36" customHeight="1">
      <c r="A125" s="325" t="s">
        <v>323</v>
      </c>
      <c r="B125" s="223" t="s">
        <v>130</v>
      </c>
      <c r="C125" s="409">
        <v>0</v>
      </c>
      <c r="D125" s="409">
        <v>0</v>
      </c>
      <c r="E125" s="397" t="str">
        <f t="shared" si="13"/>
        <v/>
      </c>
    </row>
    <row r="126" spans="1:5" ht="36" customHeight="1">
      <c r="A126" s="325" t="s">
        <v>324</v>
      </c>
      <c r="B126" s="223" t="s">
        <v>132</v>
      </c>
      <c r="C126" s="409">
        <v>0</v>
      </c>
      <c r="D126" s="409">
        <v>0</v>
      </c>
      <c r="E126" s="226" t="str">
        <f t="shared" si="6"/>
        <v/>
      </c>
    </row>
    <row r="127" spans="1:5" ht="36" customHeight="1">
      <c r="A127" s="325" t="s">
        <v>325</v>
      </c>
      <c r="B127" s="223" t="s">
        <v>134</v>
      </c>
      <c r="C127" s="409">
        <v>0</v>
      </c>
      <c r="D127" s="409">
        <v>0</v>
      </c>
      <c r="E127" s="397" t="str">
        <f>IF(C127&lt;&gt;0,D127/C127-1,"")</f>
        <v/>
      </c>
    </row>
    <row r="128" spans="1:5" ht="36" customHeight="1">
      <c r="A128" s="325" t="s">
        <v>326</v>
      </c>
      <c r="B128" s="223" t="s">
        <v>327</v>
      </c>
      <c r="C128" s="409">
        <v>0</v>
      </c>
      <c r="D128" s="409">
        <v>0</v>
      </c>
      <c r="E128" s="226" t="str">
        <f t="shared" si="6"/>
        <v/>
      </c>
    </row>
    <row r="129" spans="1:5" ht="36" customHeight="1">
      <c r="A129" s="325" t="s">
        <v>328</v>
      </c>
      <c r="B129" s="223" t="s">
        <v>329</v>
      </c>
      <c r="C129" s="409">
        <v>0</v>
      </c>
      <c r="D129" s="409">
        <v>0</v>
      </c>
      <c r="E129" s="226" t="str">
        <f t="shared" si="6"/>
        <v/>
      </c>
    </row>
    <row r="130" spans="1:5" ht="36" customHeight="1">
      <c r="A130" s="325" t="s">
        <v>330</v>
      </c>
      <c r="B130" s="223" t="s">
        <v>331</v>
      </c>
      <c r="C130" s="409">
        <v>0</v>
      </c>
      <c r="D130" s="409">
        <v>0</v>
      </c>
      <c r="E130" s="226" t="str">
        <f t="shared" si="6"/>
        <v/>
      </c>
    </row>
    <row r="131" spans="1:5" ht="36" customHeight="1">
      <c r="A131" s="325" t="s">
        <v>332</v>
      </c>
      <c r="B131" s="223" t="s">
        <v>333</v>
      </c>
      <c r="C131" s="409">
        <v>0</v>
      </c>
      <c r="D131" s="409">
        <v>0</v>
      </c>
      <c r="E131" s="226" t="str">
        <f t="shared" si="6"/>
        <v/>
      </c>
    </row>
    <row r="132" spans="1:5" ht="36" customHeight="1">
      <c r="A132" s="325" t="s">
        <v>334</v>
      </c>
      <c r="B132" s="223" t="s">
        <v>335</v>
      </c>
      <c r="C132" s="409">
        <v>0</v>
      </c>
      <c r="D132" s="409">
        <v>0</v>
      </c>
      <c r="E132" s="397" t="str">
        <f t="shared" ref="E132:E133" si="14">IF(C132&lt;&gt;0,D132/C132-1,"")</f>
        <v/>
      </c>
    </row>
    <row r="133" spans="1:5" ht="36" customHeight="1">
      <c r="A133" s="325" t="s">
        <v>336</v>
      </c>
      <c r="B133" s="223" t="s">
        <v>148</v>
      </c>
      <c r="C133" s="409">
        <v>0</v>
      </c>
      <c r="D133" s="409">
        <v>0</v>
      </c>
      <c r="E133" s="397" t="str">
        <f t="shared" si="14"/>
        <v/>
      </c>
    </row>
    <row r="134" spans="1:5" ht="36" customHeight="1">
      <c r="A134" s="325" t="s">
        <v>337</v>
      </c>
      <c r="B134" s="223" t="s">
        <v>338</v>
      </c>
      <c r="C134" s="409">
        <v>388</v>
      </c>
      <c r="D134" s="409">
        <v>412</v>
      </c>
      <c r="E134" s="226">
        <f>IF(C134&gt;0,D134/C134-1,IF(C134&lt;0,-(D134/C134-1),""))</f>
        <v>6.2E-2</v>
      </c>
    </row>
    <row r="135" spans="1:5" ht="36" customHeight="1">
      <c r="A135" s="324" t="s">
        <v>339</v>
      </c>
      <c r="B135" s="221" t="s">
        <v>340</v>
      </c>
      <c r="C135" s="410">
        <f>SUM(C136:C147)</f>
        <v>0</v>
      </c>
      <c r="D135" s="410">
        <f>SUM(D136:D147)</f>
        <v>0</v>
      </c>
      <c r="E135" s="397" t="str">
        <f>IF(C135&lt;&gt;0,D135/C135-1,"")</f>
        <v/>
      </c>
    </row>
    <row r="136" spans="1:5" ht="36" customHeight="1">
      <c r="A136" s="325" t="s">
        <v>341</v>
      </c>
      <c r="B136" s="223" t="s">
        <v>130</v>
      </c>
      <c r="C136" s="409">
        <v>0</v>
      </c>
      <c r="D136" s="409">
        <v>0</v>
      </c>
      <c r="E136" s="226" t="str">
        <f>IF(C136&gt;0,D136/C136-1,IF(C136&lt;0,-(D136/C136-1),""))</f>
        <v/>
      </c>
    </row>
    <row r="137" spans="1:5" ht="36" customHeight="1">
      <c r="A137" s="325" t="s">
        <v>342</v>
      </c>
      <c r="B137" s="223" t="s">
        <v>132</v>
      </c>
      <c r="C137" s="409">
        <v>0</v>
      </c>
      <c r="D137" s="409">
        <v>0</v>
      </c>
      <c r="E137" s="397" t="str">
        <f>IF(C137&lt;&gt;0,D137/C137-1,"")</f>
        <v/>
      </c>
    </row>
    <row r="138" spans="1:5" ht="36" customHeight="1">
      <c r="A138" s="325" t="s">
        <v>343</v>
      </c>
      <c r="B138" s="223" t="s">
        <v>134</v>
      </c>
      <c r="C138" s="409">
        <v>0</v>
      </c>
      <c r="D138" s="409">
        <v>0</v>
      </c>
      <c r="E138" s="226" t="str">
        <f>IF(C138&gt;0,D138/C138-1,IF(C138&lt;0,-(D138/C138-1),""))</f>
        <v/>
      </c>
    </row>
    <row r="139" spans="1:5" ht="36" customHeight="1">
      <c r="A139" s="325" t="s">
        <v>344</v>
      </c>
      <c r="B139" s="223" t="s">
        <v>345</v>
      </c>
      <c r="C139" s="409">
        <v>0</v>
      </c>
      <c r="D139" s="409">
        <v>0</v>
      </c>
      <c r="E139" s="226" t="str">
        <f>IF(C139&gt;0,D139/C139-1,IF(C139&lt;0,-(D139/C139-1),""))</f>
        <v/>
      </c>
    </row>
    <row r="140" spans="1:5" ht="36" customHeight="1">
      <c r="A140" s="325" t="s">
        <v>346</v>
      </c>
      <c r="B140" s="223" t="s">
        <v>347</v>
      </c>
      <c r="C140" s="409">
        <v>0</v>
      </c>
      <c r="D140" s="409">
        <v>0</v>
      </c>
      <c r="E140" s="397" t="str">
        <f t="shared" ref="E140:E141" si="15">IF(C140&lt;&gt;0,D140/C140-1,"")</f>
        <v/>
      </c>
    </row>
    <row r="141" spans="1:5" ht="36" customHeight="1">
      <c r="A141" s="325" t="s">
        <v>348</v>
      </c>
      <c r="B141" s="223" t="s">
        <v>349</v>
      </c>
      <c r="C141" s="409">
        <v>0</v>
      </c>
      <c r="D141" s="409">
        <v>0</v>
      </c>
      <c r="E141" s="397" t="str">
        <f t="shared" si="15"/>
        <v/>
      </c>
    </row>
    <row r="142" spans="1:5" ht="36" customHeight="1">
      <c r="A142" s="325" t="s">
        <v>350</v>
      </c>
      <c r="B142" s="223" t="s">
        <v>351</v>
      </c>
      <c r="C142" s="409">
        <v>0</v>
      </c>
      <c r="D142" s="409">
        <v>0</v>
      </c>
      <c r="E142" s="226" t="str">
        <f>IF(C142&gt;0,D142/C142-1,IF(C142&lt;0,-(D142/C142-1),""))</f>
        <v/>
      </c>
    </row>
    <row r="143" spans="1:5" ht="36" customHeight="1">
      <c r="A143" s="325" t="s">
        <v>352</v>
      </c>
      <c r="B143" s="223" t="s">
        <v>353</v>
      </c>
      <c r="C143" s="409">
        <v>0</v>
      </c>
      <c r="D143" s="409">
        <v>0</v>
      </c>
      <c r="E143" s="226" t="str">
        <f>IF(C143&gt;0,D143/C143-1,IF(C143&lt;0,-(D143/C143-1),""))</f>
        <v/>
      </c>
    </row>
    <row r="144" spans="1:5" ht="36" customHeight="1">
      <c r="A144" s="325" t="s">
        <v>354</v>
      </c>
      <c r="B144" s="223" t="s">
        <v>355</v>
      </c>
      <c r="C144" s="409">
        <v>0</v>
      </c>
      <c r="D144" s="409">
        <v>0</v>
      </c>
      <c r="E144" s="226" t="str">
        <f>IF(C144&gt;0,D144/C144-1,IF(C144&lt;0,-(D144/C144-1),""))</f>
        <v/>
      </c>
    </row>
    <row r="145" spans="1:5" ht="36" customHeight="1">
      <c r="A145" s="325" t="s">
        <v>356</v>
      </c>
      <c r="B145" s="223" t="s">
        <v>357</v>
      </c>
      <c r="C145" s="409">
        <v>0</v>
      </c>
      <c r="D145" s="409">
        <v>0</v>
      </c>
      <c r="E145" s="226" t="str">
        <f>IF(C145&gt;0,D145/C145-1,IF(C145&lt;0,-(D145/C145-1),""))</f>
        <v/>
      </c>
    </row>
    <row r="146" spans="1:5" ht="36" customHeight="1">
      <c r="A146" s="325" t="s">
        <v>358</v>
      </c>
      <c r="B146" s="223" t="s">
        <v>148</v>
      </c>
      <c r="C146" s="409">
        <v>0</v>
      </c>
      <c r="D146" s="409">
        <v>0</v>
      </c>
      <c r="E146" s="226" t="str">
        <f>IF(C146&gt;0,D146/C146-1,IF(C146&lt;0,-(D146/C146-1),""))</f>
        <v/>
      </c>
    </row>
    <row r="147" spans="1:5" ht="36" customHeight="1">
      <c r="A147" s="325" t="s">
        <v>359</v>
      </c>
      <c r="B147" s="223" t="s">
        <v>360</v>
      </c>
      <c r="C147" s="409">
        <v>0</v>
      </c>
      <c r="D147" s="409">
        <v>0</v>
      </c>
      <c r="E147" s="397" t="str">
        <f t="shared" ref="E147:E149" si="16">IF(C147&lt;&gt;0,D147/C147-1,"")</f>
        <v/>
      </c>
    </row>
    <row r="148" spans="1:5" ht="36" customHeight="1">
      <c r="A148" s="324" t="s">
        <v>361</v>
      </c>
      <c r="B148" s="221" t="s">
        <v>362</v>
      </c>
      <c r="C148" s="410">
        <f>SUM(C149:C154)</f>
        <v>0</v>
      </c>
      <c r="D148" s="410">
        <f>SUM(D149:D154)</f>
        <v>0</v>
      </c>
      <c r="E148" s="397" t="str">
        <f t="shared" si="16"/>
        <v/>
      </c>
    </row>
    <row r="149" spans="1:5" ht="36" customHeight="1">
      <c r="A149" s="325" t="s">
        <v>363</v>
      </c>
      <c r="B149" s="223" t="s">
        <v>130</v>
      </c>
      <c r="C149" s="409">
        <v>0</v>
      </c>
      <c r="D149" s="409">
        <v>0</v>
      </c>
      <c r="E149" s="397" t="str">
        <f t="shared" si="16"/>
        <v/>
      </c>
    </row>
    <row r="150" spans="1:5" ht="36" customHeight="1">
      <c r="A150" s="325" t="s">
        <v>364</v>
      </c>
      <c r="B150" s="223" t="s">
        <v>132</v>
      </c>
      <c r="C150" s="409">
        <v>0</v>
      </c>
      <c r="D150" s="409">
        <v>0</v>
      </c>
      <c r="E150" s="226" t="str">
        <f>IF(C150&gt;0,D150/C150-1,IF(C150&lt;0,-(D150/C150-1),""))</f>
        <v/>
      </c>
    </row>
    <row r="151" spans="1:5" ht="36" customHeight="1">
      <c r="A151" s="325" t="s">
        <v>365</v>
      </c>
      <c r="B151" s="223" t="s">
        <v>134</v>
      </c>
      <c r="C151" s="409">
        <v>0</v>
      </c>
      <c r="D151" s="409">
        <v>0</v>
      </c>
      <c r="E151" s="397" t="str">
        <f t="shared" ref="E151:E156" si="17">IF(C151&lt;&gt;0,D151/C151-1,"")</f>
        <v/>
      </c>
    </row>
    <row r="152" spans="1:5" ht="36" customHeight="1">
      <c r="A152" s="325" t="s">
        <v>366</v>
      </c>
      <c r="B152" s="223" t="s">
        <v>367</v>
      </c>
      <c r="C152" s="409">
        <v>0</v>
      </c>
      <c r="D152" s="409">
        <v>0</v>
      </c>
      <c r="E152" s="397" t="str">
        <f t="shared" si="17"/>
        <v/>
      </c>
    </row>
    <row r="153" spans="1:5" ht="36" customHeight="1">
      <c r="A153" s="325" t="s">
        <v>368</v>
      </c>
      <c r="B153" s="223" t="s">
        <v>148</v>
      </c>
      <c r="C153" s="409">
        <v>0</v>
      </c>
      <c r="D153" s="409">
        <v>0</v>
      </c>
      <c r="E153" s="397" t="str">
        <f t="shared" si="17"/>
        <v/>
      </c>
    </row>
    <row r="154" spans="1:5" ht="36" customHeight="1">
      <c r="A154" s="325" t="s">
        <v>369</v>
      </c>
      <c r="B154" s="223" t="s">
        <v>370</v>
      </c>
      <c r="C154" s="409">
        <v>0</v>
      </c>
      <c r="D154" s="409">
        <v>0</v>
      </c>
      <c r="E154" s="397" t="str">
        <f t="shared" si="17"/>
        <v/>
      </c>
    </row>
    <row r="155" spans="1:5" ht="36" customHeight="1">
      <c r="A155" s="324" t="s">
        <v>371</v>
      </c>
      <c r="B155" s="221" t="s">
        <v>372</v>
      </c>
      <c r="C155" s="410">
        <f>SUM(C156:C162)</f>
        <v>0</v>
      </c>
      <c r="D155" s="410">
        <f>SUM(D156:D162)</f>
        <v>0</v>
      </c>
      <c r="E155" s="397" t="str">
        <f t="shared" si="17"/>
        <v/>
      </c>
    </row>
    <row r="156" spans="1:5" ht="36" customHeight="1">
      <c r="A156" s="325" t="s">
        <v>373</v>
      </c>
      <c r="B156" s="223" t="s">
        <v>130</v>
      </c>
      <c r="C156" s="409">
        <v>0</v>
      </c>
      <c r="D156" s="409">
        <v>0</v>
      </c>
      <c r="E156" s="397" t="str">
        <f t="shared" si="17"/>
        <v/>
      </c>
    </row>
    <row r="157" spans="1:5" ht="36" customHeight="1">
      <c r="A157" s="325" t="s">
        <v>374</v>
      </c>
      <c r="B157" s="223" t="s">
        <v>132</v>
      </c>
      <c r="C157" s="409">
        <v>0</v>
      </c>
      <c r="D157" s="409">
        <v>0</v>
      </c>
      <c r="E157" s="226" t="str">
        <f>IF(C157&gt;0,D157/C157-1,IF(C157&lt;0,-(D157/C157-1),""))</f>
        <v/>
      </c>
    </row>
    <row r="158" spans="1:5" ht="36" customHeight="1">
      <c r="A158" s="325" t="s">
        <v>375</v>
      </c>
      <c r="B158" s="223" t="s">
        <v>134</v>
      </c>
      <c r="C158" s="409">
        <v>0</v>
      </c>
      <c r="D158" s="409">
        <v>0</v>
      </c>
      <c r="E158" s="397" t="str">
        <f>IF(C158&lt;&gt;0,D158/C158-1,"")</f>
        <v/>
      </c>
    </row>
    <row r="159" spans="1:5" ht="36" customHeight="1">
      <c r="A159" s="325" t="s">
        <v>376</v>
      </c>
      <c r="B159" s="223" t="s">
        <v>377</v>
      </c>
      <c r="C159" s="409">
        <v>0</v>
      </c>
      <c r="D159" s="409">
        <v>0</v>
      </c>
      <c r="E159" s="226" t="str">
        <f>IF(C159&gt;0,D159/C159-1,IF(C159&lt;0,-(D159/C159-1),""))</f>
        <v/>
      </c>
    </row>
    <row r="160" spans="1:5" ht="36" customHeight="1">
      <c r="A160" s="325" t="s">
        <v>378</v>
      </c>
      <c r="B160" s="223" t="s">
        <v>379</v>
      </c>
      <c r="C160" s="409">
        <v>0</v>
      </c>
      <c r="D160" s="409">
        <v>0</v>
      </c>
      <c r="E160" s="397" t="str">
        <f t="shared" ref="E160:E161" si="18">IF(C160&lt;&gt;0,D160/C160-1,"")</f>
        <v/>
      </c>
    </row>
    <row r="161" spans="1:5" ht="36" customHeight="1">
      <c r="A161" s="325" t="s">
        <v>380</v>
      </c>
      <c r="B161" s="223" t="s">
        <v>148</v>
      </c>
      <c r="C161" s="409">
        <v>0</v>
      </c>
      <c r="D161" s="409">
        <v>0</v>
      </c>
      <c r="E161" s="397" t="str">
        <f t="shared" si="18"/>
        <v/>
      </c>
    </row>
    <row r="162" spans="1:5" ht="36" customHeight="1">
      <c r="A162" s="325" t="s">
        <v>381</v>
      </c>
      <c r="B162" s="223" t="s">
        <v>382</v>
      </c>
      <c r="C162" s="409">
        <v>0</v>
      </c>
      <c r="D162" s="409">
        <v>0</v>
      </c>
      <c r="E162" s="226" t="str">
        <f>IF(C162&gt;0,D162/C162-1,IF(C162&lt;0,-(D162/C162-1),""))</f>
        <v/>
      </c>
    </row>
    <row r="163" spans="1:5" ht="36" customHeight="1">
      <c r="A163" s="324" t="s">
        <v>383</v>
      </c>
      <c r="B163" s="221" t="s">
        <v>384</v>
      </c>
      <c r="C163" s="410">
        <f>SUM(C164:C168)</f>
        <v>0</v>
      </c>
      <c r="D163" s="410">
        <f>SUM(D164:D168)</f>
        <v>0</v>
      </c>
      <c r="E163" s="397" t="str">
        <f t="shared" ref="E163:E164" si="19">IF(C163&lt;&gt;0,D163/C163-1,"")</f>
        <v/>
      </c>
    </row>
    <row r="164" spans="1:5" ht="36" customHeight="1">
      <c r="A164" s="325" t="s">
        <v>385</v>
      </c>
      <c r="B164" s="223" t="s">
        <v>130</v>
      </c>
      <c r="C164" s="409">
        <v>0</v>
      </c>
      <c r="D164" s="409">
        <v>0</v>
      </c>
      <c r="E164" s="397" t="str">
        <f t="shared" si="19"/>
        <v/>
      </c>
    </row>
    <row r="165" spans="1:5" ht="36" customHeight="1">
      <c r="A165" s="325" t="s">
        <v>386</v>
      </c>
      <c r="B165" s="223" t="s">
        <v>132</v>
      </c>
      <c r="C165" s="409">
        <v>0</v>
      </c>
      <c r="D165" s="409">
        <v>0</v>
      </c>
      <c r="E165" s="226" t="str">
        <f>IF(C165&gt;0,D165/C165-1,IF(C165&lt;0,-(D165/C165-1),""))</f>
        <v/>
      </c>
    </row>
    <row r="166" spans="1:5" ht="36" customHeight="1">
      <c r="A166" s="325" t="s">
        <v>387</v>
      </c>
      <c r="B166" s="223" t="s">
        <v>134</v>
      </c>
      <c r="C166" s="409">
        <v>0</v>
      </c>
      <c r="D166" s="409">
        <v>0</v>
      </c>
      <c r="E166" s="226" t="str">
        <f>IF(C166&gt;0,D166/C166-1,IF(C166&lt;0,-(D166/C166-1),""))</f>
        <v/>
      </c>
    </row>
    <row r="167" spans="1:5" ht="36" customHeight="1">
      <c r="A167" s="325" t="s">
        <v>388</v>
      </c>
      <c r="B167" s="223" t="s">
        <v>389</v>
      </c>
      <c r="C167" s="409">
        <v>0</v>
      </c>
      <c r="D167" s="409">
        <v>0</v>
      </c>
      <c r="E167" s="397" t="str">
        <f>IF(C167&lt;&gt;0,D167/C167-1,"")</f>
        <v/>
      </c>
    </row>
    <row r="168" spans="1:5" ht="36" customHeight="1">
      <c r="A168" s="325" t="s">
        <v>390</v>
      </c>
      <c r="B168" s="223" t="s">
        <v>391</v>
      </c>
      <c r="C168" s="409">
        <v>0</v>
      </c>
      <c r="D168" s="409">
        <v>0</v>
      </c>
      <c r="E168" s="226" t="str">
        <f>IF(C168&gt;0,D168/C168-1,IF(C168&lt;0,-(D168/C168-1),""))</f>
        <v/>
      </c>
    </row>
    <row r="169" spans="1:5" ht="36" customHeight="1">
      <c r="A169" s="324" t="s">
        <v>392</v>
      </c>
      <c r="B169" s="221" t="s">
        <v>393</v>
      </c>
      <c r="C169" s="416">
        <f>SUM(C170:C175)</f>
        <v>49</v>
      </c>
      <c r="D169" s="416">
        <f>SUM(D170:D175)</f>
        <v>66</v>
      </c>
      <c r="E169" s="397">
        <f t="shared" ref="E169:E170" si="20">IF(C169&lt;&gt;0,D169/C169-1,"")</f>
        <v>0.34699999999999998</v>
      </c>
    </row>
    <row r="170" spans="1:5" ht="36" customHeight="1">
      <c r="A170" s="325" t="s">
        <v>394</v>
      </c>
      <c r="B170" s="223" t="s">
        <v>130</v>
      </c>
      <c r="C170" s="409">
        <v>49</v>
      </c>
      <c r="D170" s="409">
        <v>66</v>
      </c>
      <c r="E170" s="397">
        <f t="shared" si="20"/>
        <v>0.34699999999999998</v>
      </c>
    </row>
    <row r="171" spans="1:5" ht="36" customHeight="1">
      <c r="A171" s="325" t="s">
        <v>395</v>
      </c>
      <c r="B171" s="223" t="s">
        <v>132</v>
      </c>
      <c r="C171" s="409">
        <v>0</v>
      </c>
      <c r="D171" s="409">
        <v>0</v>
      </c>
      <c r="E171" s="226" t="str">
        <f>IF(C171&gt;0,D171/C171-1,IF(C171&lt;0,-(D171/C171-1),""))</f>
        <v/>
      </c>
    </row>
    <row r="172" spans="1:5" ht="36" customHeight="1">
      <c r="A172" s="325" t="s">
        <v>396</v>
      </c>
      <c r="B172" s="223" t="s">
        <v>134</v>
      </c>
      <c r="C172" s="409">
        <v>0</v>
      </c>
      <c r="D172" s="409">
        <v>0</v>
      </c>
      <c r="E172" s="226" t="str">
        <f>IF(C172&gt;0,D172/C172-1,IF(C172&lt;0,-(D172/C172-1),""))</f>
        <v/>
      </c>
    </row>
    <row r="173" spans="1:5" ht="36" customHeight="1">
      <c r="A173" s="325" t="s">
        <v>397</v>
      </c>
      <c r="B173" s="223" t="s">
        <v>161</v>
      </c>
      <c r="C173" s="409">
        <v>0</v>
      </c>
      <c r="D173" s="409">
        <v>0</v>
      </c>
      <c r="E173" s="397" t="str">
        <f>IF(C173&lt;&gt;0,D173/C173-1,"")</f>
        <v/>
      </c>
    </row>
    <row r="174" spans="1:5" ht="36" customHeight="1">
      <c r="A174" s="325" t="s">
        <v>398</v>
      </c>
      <c r="B174" s="223" t="s">
        <v>148</v>
      </c>
      <c r="C174" s="409">
        <v>0</v>
      </c>
      <c r="D174" s="409">
        <v>0</v>
      </c>
      <c r="E174" s="226" t="str">
        <f>IF(C174&gt;0,D174/C174-1,IF(C174&lt;0,-(D174/C174-1),""))</f>
        <v/>
      </c>
    </row>
    <row r="175" spans="1:5" ht="36" customHeight="1">
      <c r="A175" s="325" t="s">
        <v>399</v>
      </c>
      <c r="B175" s="223" t="s">
        <v>400</v>
      </c>
      <c r="C175" s="409">
        <v>0</v>
      </c>
      <c r="D175" s="409">
        <v>0</v>
      </c>
      <c r="E175" s="397" t="str">
        <f t="shared" ref="E175:E179" si="21">IF(C175&lt;&gt;0,D175/C175-1,"")</f>
        <v/>
      </c>
    </row>
    <row r="176" spans="1:5" ht="36" customHeight="1">
      <c r="A176" s="324" t="s">
        <v>401</v>
      </c>
      <c r="B176" s="221" t="s">
        <v>402</v>
      </c>
      <c r="C176" s="416">
        <f>SUM(C177:C182)</f>
        <v>309</v>
      </c>
      <c r="D176" s="416">
        <f>SUM(D177:D182)</f>
        <v>345</v>
      </c>
      <c r="E176" s="397">
        <f t="shared" si="21"/>
        <v>0.11700000000000001</v>
      </c>
    </row>
    <row r="177" spans="1:5" ht="36" customHeight="1">
      <c r="A177" s="325" t="s">
        <v>403</v>
      </c>
      <c r="B177" s="223" t="s">
        <v>130</v>
      </c>
      <c r="C177" s="409">
        <v>309</v>
      </c>
      <c r="D177" s="409">
        <v>289</v>
      </c>
      <c r="E177" s="397">
        <f t="shared" si="21"/>
        <v>-6.5000000000000002E-2</v>
      </c>
    </row>
    <row r="178" spans="1:5" ht="36" customHeight="1">
      <c r="A178" s="325" t="s">
        <v>404</v>
      </c>
      <c r="B178" s="223" t="s">
        <v>132</v>
      </c>
      <c r="C178" s="409">
        <v>0</v>
      </c>
      <c r="D178" s="409">
        <v>0</v>
      </c>
      <c r="E178" s="397" t="str">
        <f t="shared" si="21"/>
        <v/>
      </c>
    </row>
    <row r="179" spans="1:5" ht="36" customHeight="1">
      <c r="A179" s="325" t="s">
        <v>405</v>
      </c>
      <c r="B179" s="223" t="s">
        <v>134</v>
      </c>
      <c r="C179" s="409">
        <v>0</v>
      </c>
      <c r="D179" s="409">
        <v>0</v>
      </c>
      <c r="E179" s="397" t="str">
        <f t="shared" si="21"/>
        <v/>
      </c>
    </row>
    <row r="180" spans="1:5" ht="36" customHeight="1">
      <c r="A180" s="325">
        <v>2012906</v>
      </c>
      <c r="B180" s="223" t="s">
        <v>406</v>
      </c>
      <c r="C180" s="409">
        <v>0</v>
      </c>
      <c r="D180" s="409">
        <v>0</v>
      </c>
      <c r="E180" s="226" t="str">
        <f>IF(C180&gt;0,D180/C180-1,IF(C180&lt;0,-(D180/C180-1),""))</f>
        <v/>
      </c>
    </row>
    <row r="181" spans="1:5" ht="36" customHeight="1">
      <c r="A181" s="325" t="s">
        <v>407</v>
      </c>
      <c r="B181" s="223" t="s">
        <v>148</v>
      </c>
      <c r="C181" s="409">
        <v>0</v>
      </c>
      <c r="D181" s="409">
        <v>0</v>
      </c>
      <c r="E181" s="397" t="str">
        <f t="shared" ref="E181:E184" si="22">IF(C181&lt;&gt;0,D181/C181-1,"")</f>
        <v/>
      </c>
    </row>
    <row r="182" spans="1:5" ht="36" customHeight="1">
      <c r="A182" s="325" t="s">
        <v>408</v>
      </c>
      <c r="B182" s="223" t="s">
        <v>409</v>
      </c>
      <c r="C182" s="409">
        <v>0</v>
      </c>
      <c r="D182" s="409">
        <v>56</v>
      </c>
      <c r="E182" s="397" t="str">
        <f t="shared" si="22"/>
        <v/>
      </c>
    </row>
    <row r="183" spans="1:5" ht="36" customHeight="1">
      <c r="A183" s="324" t="s">
        <v>410</v>
      </c>
      <c r="B183" s="221" t="s">
        <v>411</v>
      </c>
      <c r="C183" s="416">
        <f>SUM(C184:C189)</f>
        <v>473</v>
      </c>
      <c r="D183" s="416">
        <f>SUM(D184:D189)</f>
        <v>776</v>
      </c>
      <c r="E183" s="397">
        <f t="shared" si="22"/>
        <v>0.64100000000000001</v>
      </c>
    </row>
    <row r="184" spans="1:5" ht="36" customHeight="1">
      <c r="A184" s="325" t="s">
        <v>412</v>
      </c>
      <c r="B184" s="223" t="s">
        <v>130</v>
      </c>
      <c r="C184" s="409">
        <v>438</v>
      </c>
      <c r="D184" s="409">
        <v>436</v>
      </c>
      <c r="E184" s="397">
        <f t="shared" si="22"/>
        <v>-5.0000000000000001E-3</v>
      </c>
    </row>
    <row r="185" spans="1:5" ht="36" customHeight="1">
      <c r="A185" s="325" t="s">
        <v>413</v>
      </c>
      <c r="B185" s="223" t="s">
        <v>132</v>
      </c>
      <c r="C185" s="409">
        <v>0</v>
      </c>
      <c r="D185" s="409">
        <v>0</v>
      </c>
      <c r="E185" s="226" t="str">
        <f>IF(C185&gt;0,D185/C185-1,IF(C185&lt;0,-(D185/C185-1),""))</f>
        <v/>
      </c>
    </row>
    <row r="186" spans="1:5" ht="36" customHeight="1">
      <c r="A186" s="325" t="s">
        <v>414</v>
      </c>
      <c r="B186" s="223" t="s">
        <v>134</v>
      </c>
      <c r="C186" s="409">
        <v>0</v>
      </c>
      <c r="D186" s="409">
        <v>0</v>
      </c>
      <c r="E186" s="397" t="str">
        <f t="shared" ref="E186:E191" si="23">IF(C186&lt;&gt;0,D186/C186-1,"")</f>
        <v/>
      </c>
    </row>
    <row r="187" spans="1:5" ht="36" customHeight="1">
      <c r="A187" s="325" t="s">
        <v>415</v>
      </c>
      <c r="B187" s="223" t="s">
        <v>416</v>
      </c>
      <c r="C187" s="409">
        <v>0</v>
      </c>
      <c r="D187" s="409">
        <v>0</v>
      </c>
      <c r="E187" s="397" t="str">
        <f t="shared" si="23"/>
        <v/>
      </c>
    </row>
    <row r="188" spans="1:5" ht="36" customHeight="1">
      <c r="A188" s="325" t="s">
        <v>417</v>
      </c>
      <c r="B188" s="223" t="s">
        <v>148</v>
      </c>
      <c r="C188" s="409">
        <v>0</v>
      </c>
      <c r="D188" s="409">
        <v>0</v>
      </c>
      <c r="E188" s="397" t="str">
        <f t="shared" si="23"/>
        <v/>
      </c>
    </row>
    <row r="189" spans="1:5" ht="36" customHeight="1">
      <c r="A189" s="325" t="s">
        <v>418</v>
      </c>
      <c r="B189" s="223" t="s">
        <v>419</v>
      </c>
      <c r="C189" s="409">
        <v>35</v>
      </c>
      <c r="D189" s="409">
        <v>340</v>
      </c>
      <c r="E189" s="397">
        <f t="shared" si="23"/>
        <v>8.7140000000000004</v>
      </c>
    </row>
    <row r="190" spans="1:5" ht="36" customHeight="1">
      <c r="A190" s="324" t="s">
        <v>420</v>
      </c>
      <c r="B190" s="221" t="s">
        <v>421</v>
      </c>
      <c r="C190" s="416">
        <f>SUM(C191:C196)</f>
        <v>363</v>
      </c>
      <c r="D190" s="416">
        <f>SUM(D191:D196)</f>
        <v>3128</v>
      </c>
      <c r="E190" s="397">
        <f t="shared" si="23"/>
        <v>7.617</v>
      </c>
    </row>
    <row r="191" spans="1:5" ht="36" customHeight="1">
      <c r="A191" s="325" t="s">
        <v>422</v>
      </c>
      <c r="B191" s="223" t="s">
        <v>130</v>
      </c>
      <c r="C191" s="409">
        <v>280</v>
      </c>
      <c r="D191" s="409">
        <v>2816</v>
      </c>
      <c r="E191" s="397">
        <f t="shared" si="23"/>
        <v>9.0570000000000004</v>
      </c>
    </row>
    <row r="192" spans="1:5" ht="36" customHeight="1">
      <c r="A192" s="325" t="s">
        <v>423</v>
      </c>
      <c r="B192" s="223" t="s">
        <v>132</v>
      </c>
      <c r="C192" s="409">
        <v>0</v>
      </c>
      <c r="D192" s="409">
        <v>0</v>
      </c>
      <c r="E192" s="226" t="str">
        <f>IF(C192&gt;0,D192/C192-1,IF(C192&lt;0,-(D192/C192-1),""))</f>
        <v/>
      </c>
    </row>
    <row r="193" spans="1:5" ht="36" customHeight="1">
      <c r="A193" s="325" t="s">
        <v>424</v>
      </c>
      <c r="B193" s="223" t="s">
        <v>134</v>
      </c>
      <c r="C193" s="409">
        <v>0</v>
      </c>
      <c r="D193" s="409">
        <v>0</v>
      </c>
      <c r="E193" s="397" t="str">
        <f>IF(C193&lt;&gt;0,D193/C193-1,"")</f>
        <v/>
      </c>
    </row>
    <row r="194" spans="1:5" ht="36" customHeight="1">
      <c r="A194" s="325" t="s">
        <v>425</v>
      </c>
      <c r="B194" s="223" t="s">
        <v>426</v>
      </c>
      <c r="C194" s="409">
        <v>0</v>
      </c>
      <c r="D194" s="409">
        <v>0</v>
      </c>
      <c r="E194" s="226" t="str">
        <f>IF(C194&gt;0,D194/C194-1,IF(C194&lt;0,-(D194/C194-1),""))</f>
        <v/>
      </c>
    </row>
    <row r="195" spans="1:5" ht="36" customHeight="1">
      <c r="A195" s="325" t="s">
        <v>427</v>
      </c>
      <c r="B195" s="223" t="s">
        <v>148</v>
      </c>
      <c r="C195" s="409">
        <v>0</v>
      </c>
      <c r="D195" s="409">
        <v>0</v>
      </c>
      <c r="E195" s="397" t="str">
        <f t="shared" ref="E195:E198" si="24">IF(C195&lt;&gt;0,D195/C195-1,"")</f>
        <v/>
      </c>
    </row>
    <row r="196" spans="1:5" ht="36" customHeight="1">
      <c r="A196" s="325" t="s">
        <v>428</v>
      </c>
      <c r="B196" s="223" t="s">
        <v>429</v>
      </c>
      <c r="C196" s="409">
        <v>83</v>
      </c>
      <c r="D196" s="409">
        <v>312</v>
      </c>
      <c r="E196" s="397">
        <f t="shared" si="24"/>
        <v>2.7589999999999999</v>
      </c>
    </row>
    <row r="197" spans="1:5" ht="36" customHeight="1">
      <c r="A197" s="324" t="s">
        <v>430</v>
      </c>
      <c r="B197" s="221" t="s">
        <v>431</v>
      </c>
      <c r="C197" s="416">
        <f>SUM(C198:C203)</f>
        <v>207</v>
      </c>
      <c r="D197" s="416">
        <f>SUM(D198:D203)</f>
        <v>212</v>
      </c>
      <c r="E197" s="397">
        <f t="shared" si="24"/>
        <v>2.4E-2</v>
      </c>
    </row>
    <row r="198" spans="1:5" ht="36" customHeight="1">
      <c r="A198" s="325" t="s">
        <v>432</v>
      </c>
      <c r="B198" s="223" t="s">
        <v>130</v>
      </c>
      <c r="C198" s="409">
        <v>207</v>
      </c>
      <c r="D198" s="409">
        <v>182</v>
      </c>
      <c r="E198" s="397">
        <f t="shared" si="24"/>
        <v>-0.121</v>
      </c>
    </row>
    <row r="199" spans="1:5" ht="36" customHeight="1">
      <c r="A199" s="325" t="s">
        <v>433</v>
      </c>
      <c r="B199" s="223" t="s">
        <v>132</v>
      </c>
      <c r="C199" s="409">
        <v>0</v>
      </c>
      <c r="D199" s="409">
        <v>0</v>
      </c>
      <c r="E199" s="226" t="str">
        <f>IF(C199&gt;0,D199/C199-1,IF(C199&lt;0,-(D199/C199-1),""))</f>
        <v/>
      </c>
    </row>
    <row r="200" spans="1:5" ht="36" customHeight="1">
      <c r="A200" s="325" t="s">
        <v>434</v>
      </c>
      <c r="B200" s="223" t="s">
        <v>134</v>
      </c>
      <c r="C200" s="409">
        <v>0</v>
      </c>
      <c r="D200" s="409">
        <v>0</v>
      </c>
      <c r="E200" s="397" t="str">
        <f>IF(C200&lt;&gt;0,D200/C200-1,"")</f>
        <v/>
      </c>
    </row>
    <row r="201" spans="1:5" ht="36" customHeight="1">
      <c r="A201" s="325" t="s">
        <v>435</v>
      </c>
      <c r="B201" s="223" t="s">
        <v>436</v>
      </c>
      <c r="C201" s="409">
        <v>0</v>
      </c>
      <c r="D201" s="409">
        <v>30</v>
      </c>
      <c r="E201" s="226" t="str">
        <f>IF(C201&gt;0,D201/C201-1,IF(C201&lt;0,-(D201/C201-1),""))</f>
        <v/>
      </c>
    </row>
    <row r="202" spans="1:5" ht="36" customHeight="1">
      <c r="A202" s="325" t="s">
        <v>437</v>
      </c>
      <c r="B202" s="223" t="s">
        <v>148</v>
      </c>
      <c r="C202" s="409">
        <v>0</v>
      </c>
      <c r="D202" s="409">
        <v>0</v>
      </c>
      <c r="E202" s="226" t="str">
        <f>IF(C202&gt;0,D202/C202-1,IF(C202&lt;0,-(D202/C202-1),""))</f>
        <v/>
      </c>
    </row>
    <row r="203" spans="1:5" ht="36" customHeight="1">
      <c r="A203" s="325" t="s">
        <v>438</v>
      </c>
      <c r="B203" s="223" t="s">
        <v>439</v>
      </c>
      <c r="C203" s="409">
        <v>0</v>
      </c>
      <c r="D203" s="409">
        <v>0</v>
      </c>
      <c r="E203" s="397" t="str">
        <f t="shared" ref="E203:E206" si="25">IF(C203&lt;&gt;0,D203/C203-1,"")</f>
        <v/>
      </c>
    </row>
    <row r="204" spans="1:5" ht="36" customHeight="1">
      <c r="A204" s="324" t="s">
        <v>440</v>
      </c>
      <c r="B204" s="221" t="s">
        <v>441</v>
      </c>
      <c r="C204" s="416">
        <f>SUM(C205:C211)</f>
        <v>152</v>
      </c>
      <c r="D204" s="416">
        <f>SUM(D205:D211)</f>
        <v>160</v>
      </c>
      <c r="E204" s="397">
        <f t="shared" si="25"/>
        <v>5.2999999999999999E-2</v>
      </c>
    </row>
    <row r="205" spans="1:5" ht="36" customHeight="1">
      <c r="A205" s="325" t="s">
        <v>442</v>
      </c>
      <c r="B205" s="223" t="s">
        <v>130</v>
      </c>
      <c r="C205" s="409">
        <v>138</v>
      </c>
      <c r="D205" s="409">
        <v>145</v>
      </c>
      <c r="E205" s="397">
        <f t="shared" si="25"/>
        <v>5.0999999999999997E-2</v>
      </c>
    </row>
    <row r="206" spans="1:5" ht="36" customHeight="1">
      <c r="A206" s="325" t="s">
        <v>443</v>
      </c>
      <c r="B206" s="223" t="s">
        <v>132</v>
      </c>
      <c r="C206" s="409">
        <v>0</v>
      </c>
      <c r="D206" s="409">
        <v>0</v>
      </c>
      <c r="E206" s="397" t="str">
        <f t="shared" si="25"/>
        <v/>
      </c>
    </row>
    <row r="207" spans="1:5" ht="36" customHeight="1">
      <c r="A207" s="325" t="s">
        <v>444</v>
      </c>
      <c r="B207" s="223" t="s">
        <v>134</v>
      </c>
      <c r="C207" s="409">
        <v>0</v>
      </c>
      <c r="D207" s="409">
        <v>0</v>
      </c>
      <c r="E207" s="226" t="str">
        <f>IF(C207&gt;0,D207/C207-1,IF(C207&lt;0,-(D207/C207-1),""))</f>
        <v/>
      </c>
    </row>
    <row r="208" spans="1:5" ht="36" customHeight="1">
      <c r="A208" s="325" t="s">
        <v>445</v>
      </c>
      <c r="B208" s="223" t="s">
        <v>446</v>
      </c>
      <c r="C208" s="409">
        <v>0</v>
      </c>
      <c r="D208" s="409">
        <v>15</v>
      </c>
      <c r="E208" s="397" t="str">
        <f t="shared" ref="E208:E211" si="26">IF(C208&lt;&gt;0,D208/C208-1,"")</f>
        <v/>
      </c>
    </row>
    <row r="209" spans="1:5" ht="36" customHeight="1">
      <c r="A209" s="325" t="s">
        <v>447</v>
      </c>
      <c r="B209" s="223" t="s">
        <v>448</v>
      </c>
      <c r="C209" s="409">
        <v>0</v>
      </c>
      <c r="D209" s="409">
        <v>0</v>
      </c>
      <c r="E209" s="397" t="str">
        <f t="shared" si="26"/>
        <v/>
      </c>
    </row>
    <row r="210" spans="1:5" ht="36" customHeight="1">
      <c r="A210" s="325" t="s">
        <v>449</v>
      </c>
      <c r="B210" s="223" t="s">
        <v>148</v>
      </c>
      <c r="C210" s="409">
        <v>0</v>
      </c>
      <c r="D210" s="409">
        <v>0</v>
      </c>
      <c r="E210" s="397" t="str">
        <f t="shared" si="26"/>
        <v/>
      </c>
    </row>
    <row r="211" spans="1:5" ht="36" customHeight="1">
      <c r="A211" s="325" t="s">
        <v>450</v>
      </c>
      <c r="B211" s="223" t="s">
        <v>451</v>
      </c>
      <c r="C211" s="409">
        <v>14</v>
      </c>
      <c r="D211" s="409">
        <v>0</v>
      </c>
      <c r="E211" s="397">
        <f t="shared" si="26"/>
        <v>-1</v>
      </c>
    </row>
    <row r="212" spans="1:5" ht="36" customHeight="1">
      <c r="A212" s="324" t="s">
        <v>452</v>
      </c>
      <c r="B212" s="221" t="s">
        <v>453</v>
      </c>
      <c r="C212" s="410">
        <f>SUM(C213:C217)</f>
        <v>0</v>
      </c>
      <c r="D212" s="410">
        <f>SUM(D213:D217)</f>
        <v>0</v>
      </c>
      <c r="E212" s="229" t="str">
        <f t="shared" ref="E212:E217" si="27">IF(C212&gt;0,D212/C212-1,IF(C212&lt;0,-(D212/C212-1),""))</f>
        <v/>
      </c>
    </row>
    <row r="213" spans="1:5" ht="36" customHeight="1">
      <c r="A213" s="325" t="s">
        <v>454</v>
      </c>
      <c r="B213" s="223" t="s">
        <v>130</v>
      </c>
      <c r="C213" s="409">
        <v>0</v>
      </c>
      <c r="D213" s="409">
        <v>0</v>
      </c>
      <c r="E213" s="226" t="str">
        <f t="shared" si="27"/>
        <v/>
      </c>
    </row>
    <row r="214" spans="1:5" ht="36" customHeight="1">
      <c r="A214" s="325" t="s">
        <v>455</v>
      </c>
      <c r="B214" s="223" t="s">
        <v>132</v>
      </c>
      <c r="C214" s="409">
        <v>0</v>
      </c>
      <c r="D214" s="409">
        <v>0</v>
      </c>
      <c r="E214" s="226" t="str">
        <f t="shared" si="27"/>
        <v/>
      </c>
    </row>
    <row r="215" spans="1:5" ht="36" customHeight="1">
      <c r="A215" s="325" t="s">
        <v>456</v>
      </c>
      <c r="B215" s="223" t="s">
        <v>134</v>
      </c>
      <c r="C215" s="409">
        <v>0</v>
      </c>
      <c r="D215" s="409">
        <v>0</v>
      </c>
      <c r="E215" s="226" t="str">
        <f t="shared" si="27"/>
        <v/>
      </c>
    </row>
    <row r="216" spans="1:5" ht="36" customHeight="1">
      <c r="A216" s="325" t="s">
        <v>457</v>
      </c>
      <c r="B216" s="223" t="s">
        <v>148</v>
      </c>
      <c r="C216" s="409">
        <v>0</v>
      </c>
      <c r="D216" s="409">
        <v>0</v>
      </c>
      <c r="E216" s="226" t="str">
        <f t="shared" si="27"/>
        <v/>
      </c>
    </row>
    <row r="217" spans="1:5" ht="36" customHeight="1">
      <c r="A217" s="325" t="s">
        <v>458</v>
      </c>
      <c r="B217" s="223" t="s">
        <v>459</v>
      </c>
      <c r="C217" s="409">
        <v>0</v>
      </c>
      <c r="D217" s="409">
        <v>0</v>
      </c>
      <c r="E217" s="226" t="str">
        <f t="shared" si="27"/>
        <v/>
      </c>
    </row>
    <row r="218" spans="1:5" ht="36" customHeight="1">
      <c r="A218" s="324" t="s">
        <v>460</v>
      </c>
      <c r="B218" s="221" t="s">
        <v>461</v>
      </c>
      <c r="C218" s="416">
        <f>SUM(C219:C223)</f>
        <v>374</v>
      </c>
      <c r="D218" s="416">
        <f>SUM(D219:D223)</f>
        <v>326</v>
      </c>
      <c r="E218" s="397">
        <f t="shared" ref="E218:E220" si="28">IF(C218&lt;&gt;0,D218/C218-1,"")</f>
        <v>-0.128</v>
      </c>
    </row>
    <row r="219" spans="1:5" ht="36" customHeight="1">
      <c r="A219" s="325" t="s">
        <v>462</v>
      </c>
      <c r="B219" s="223" t="s">
        <v>130</v>
      </c>
      <c r="C219" s="409">
        <v>344</v>
      </c>
      <c r="D219" s="409">
        <v>296</v>
      </c>
      <c r="E219" s="397">
        <f t="shared" si="28"/>
        <v>-0.14000000000000001</v>
      </c>
    </row>
    <row r="220" spans="1:5" ht="36" customHeight="1">
      <c r="A220" s="325" t="s">
        <v>463</v>
      </c>
      <c r="B220" s="223" t="s">
        <v>132</v>
      </c>
      <c r="C220" s="409">
        <v>0</v>
      </c>
      <c r="D220" s="409">
        <v>0</v>
      </c>
      <c r="E220" s="397" t="str">
        <f t="shared" si="28"/>
        <v/>
      </c>
    </row>
    <row r="221" spans="1:5" ht="36" customHeight="1">
      <c r="A221" s="325" t="s">
        <v>464</v>
      </c>
      <c r="B221" s="223" t="s">
        <v>134</v>
      </c>
      <c r="C221" s="409">
        <v>0</v>
      </c>
      <c r="D221" s="409">
        <v>0</v>
      </c>
      <c r="E221" s="226" t="str">
        <f>IF(C221&gt;0,D221/C221-1,IF(C221&lt;0,-(D221/C221-1),""))</f>
        <v/>
      </c>
    </row>
    <row r="222" spans="1:5" ht="36" customHeight="1">
      <c r="A222" s="325" t="s">
        <v>465</v>
      </c>
      <c r="B222" s="223" t="s">
        <v>148</v>
      </c>
      <c r="C222" s="409">
        <v>0</v>
      </c>
      <c r="D222" s="409">
        <v>0</v>
      </c>
      <c r="E222" s="397" t="str">
        <f t="shared" ref="E222:E225" si="29">IF(C222&lt;&gt;0,D222/C222-1,"")</f>
        <v/>
      </c>
    </row>
    <row r="223" spans="1:5" ht="36" customHeight="1">
      <c r="A223" s="325" t="s">
        <v>466</v>
      </c>
      <c r="B223" s="223" t="s">
        <v>467</v>
      </c>
      <c r="C223" s="409">
        <v>30</v>
      </c>
      <c r="D223" s="409">
        <v>30</v>
      </c>
      <c r="E223" s="397">
        <f t="shared" si="29"/>
        <v>0</v>
      </c>
    </row>
    <row r="224" spans="1:5" ht="36" customHeight="1">
      <c r="A224" s="324" t="s">
        <v>468</v>
      </c>
      <c r="B224" s="221" t="s">
        <v>469</v>
      </c>
      <c r="C224" s="410">
        <f>SUM(C225:C230)</f>
        <v>0</v>
      </c>
      <c r="D224" s="410">
        <f>SUM(D225:D230)</f>
        <v>0</v>
      </c>
      <c r="E224" s="397" t="str">
        <f t="shared" si="29"/>
        <v/>
      </c>
    </row>
    <row r="225" spans="1:5" ht="36" customHeight="1">
      <c r="A225" s="325" t="s">
        <v>470</v>
      </c>
      <c r="B225" s="223" t="s">
        <v>130</v>
      </c>
      <c r="C225" s="409">
        <v>0</v>
      </c>
      <c r="D225" s="409">
        <v>0</v>
      </c>
      <c r="E225" s="397" t="str">
        <f t="shared" si="29"/>
        <v/>
      </c>
    </row>
    <row r="226" spans="1:5" ht="36" customHeight="1">
      <c r="A226" s="325" t="s">
        <v>471</v>
      </c>
      <c r="B226" s="223" t="s">
        <v>132</v>
      </c>
      <c r="C226" s="409">
        <v>0</v>
      </c>
      <c r="D226" s="409">
        <v>0</v>
      </c>
      <c r="E226" s="226" t="str">
        <f>IF(C226&gt;0,D226/C226-1,IF(C226&lt;0,-(D226/C226-1),""))</f>
        <v/>
      </c>
    </row>
    <row r="227" spans="1:5" ht="36" customHeight="1">
      <c r="A227" s="325" t="s">
        <v>472</v>
      </c>
      <c r="B227" s="223" t="s">
        <v>134</v>
      </c>
      <c r="C227" s="409">
        <v>0</v>
      </c>
      <c r="D227" s="409">
        <v>0</v>
      </c>
      <c r="E227" s="397" t="str">
        <f t="shared" ref="E227:E228" si="30">IF(C227&lt;&gt;0,D227/C227-1,"")</f>
        <v/>
      </c>
    </row>
    <row r="228" spans="1:5" ht="36" customHeight="1">
      <c r="A228" s="325" t="s">
        <v>473</v>
      </c>
      <c r="B228" s="223" t="s">
        <v>474</v>
      </c>
      <c r="C228" s="409">
        <v>0</v>
      </c>
      <c r="D228" s="409">
        <v>0</v>
      </c>
      <c r="E228" s="397" t="str">
        <f t="shared" si="30"/>
        <v/>
      </c>
    </row>
    <row r="229" spans="1:5" ht="36" customHeight="1">
      <c r="A229" s="325" t="s">
        <v>475</v>
      </c>
      <c r="B229" s="223" t="s">
        <v>148</v>
      </c>
      <c r="C229" s="409">
        <v>0</v>
      </c>
      <c r="D229" s="409">
        <v>0</v>
      </c>
      <c r="E229" s="226" t="str">
        <f>IF(C229&gt;0,D229/C229-1,IF(C229&lt;0,-(D229/C229-1),""))</f>
        <v/>
      </c>
    </row>
    <row r="230" spans="1:5" ht="36" customHeight="1">
      <c r="A230" s="325" t="s">
        <v>476</v>
      </c>
      <c r="B230" s="223" t="s">
        <v>477</v>
      </c>
      <c r="C230" s="409">
        <v>0</v>
      </c>
      <c r="D230" s="409">
        <v>0</v>
      </c>
      <c r="E230" s="397" t="str">
        <f t="shared" ref="E230:E240" si="31">IF(C230&lt;&gt;0,D230/C230-1,"")</f>
        <v/>
      </c>
    </row>
    <row r="231" spans="1:5" ht="36" customHeight="1">
      <c r="A231" s="324" t="s">
        <v>478</v>
      </c>
      <c r="B231" s="221" t="s">
        <v>479</v>
      </c>
      <c r="C231" s="416">
        <f>SUM(C232:C245)</f>
        <v>1078</v>
      </c>
      <c r="D231" s="416">
        <f>SUM(D232:D245)</f>
        <v>1081</v>
      </c>
      <c r="E231" s="397">
        <f t="shared" si="31"/>
        <v>3.0000000000000001E-3</v>
      </c>
    </row>
    <row r="232" spans="1:5" ht="36" customHeight="1">
      <c r="A232" s="325" t="s">
        <v>480</v>
      </c>
      <c r="B232" s="223" t="s">
        <v>130</v>
      </c>
      <c r="C232" s="409">
        <v>1070</v>
      </c>
      <c r="D232" s="409">
        <v>988</v>
      </c>
      <c r="E232" s="397">
        <f t="shared" si="31"/>
        <v>-7.6999999999999999E-2</v>
      </c>
    </row>
    <row r="233" spans="1:5" ht="36" customHeight="1">
      <c r="A233" s="325" t="s">
        <v>481</v>
      </c>
      <c r="B233" s="223" t="s">
        <v>132</v>
      </c>
      <c r="C233" s="409">
        <v>0</v>
      </c>
      <c r="D233" s="409">
        <v>0</v>
      </c>
      <c r="E233" s="397" t="str">
        <f t="shared" si="31"/>
        <v/>
      </c>
    </row>
    <row r="234" spans="1:5" ht="36" customHeight="1">
      <c r="A234" s="325" t="s">
        <v>482</v>
      </c>
      <c r="B234" s="223" t="s">
        <v>134</v>
      </c>
      <c r="C234" s="409">
        <v>0</v>
      </c>
      <c r="D234" s="409">
        <v>0</v>
      </c>
      <c r="E234" s="397" t="str">
        <f t="shared" si="31"/>
        <v/>
      </c>
    </row>
    <row r="235" spans="1:5" ht="36" customHeight="1">
      <c r="A235" s="325" t="s">
        <v>483</v>
      </c>
      <c r="B235" s="223" t="s">
        <v>484</v>
      </c>
      <c r="C235" s="409">
        <v>8</v>
      </c>
      <c r="D235" s="409">
        <v>0</v>
      </c>
      <c r="E235" s="397">
        <f t="shared" si="31"/>
        <v>-1</v>
      </c>
    </row>
    <row r="236" spans="1:5" ht="36" customHeight="1">
      <c r="A236" s="325" t="s">
        <v>485</v>
      </c>
      <c r="B236" s="223" t="s">
        <v>486</v>
      </c>
      <c r="C236" s="409">
        <v>0</v>
      </c>
      <c r="D236" s="409">
        <v>0</v>
      </c>
      <c r="E236" s="397" t="str">
        <f t="shared" si="31"/>
        <v/>
      </c>
    </row>
    <row r="237" spans="1:5" ht="36" customHeight="1">
      <c r="A237" s="325" t="s">
        <v>487</v>
      </c>
      <c r="B237" s="223" t="s">
        <v>231</v>
      </c>
      <c r="C237" s="409">
        <v>0</v>
      </c>
      <c r="D237" s="409">
        <v>0</v>
      </c>
      <c r="E237" s="397" t="str">
        <f t="shared" si="31"/>
        <v/>
      </c>
    </row>
    <row r="238" spans="1:5" ht="36" customHeight="1">
      <c r="A238" s="325" t="s">
        <v>488</v>
      </c>
      <c r="B238" s="223" t="s">
        <v>489</v>
      </c>
      <c r="C238" s="409">
        <v>0</v>
      </c>
      <c r="D238" s="409">
        <v>0</v>
      </c>
      <c r="E238" s="397" t="str">
        <f t="shared" si="31"/>
        <v/>
      </c>
    </row>
    <row r="239" spans="1:5" ht="36" customHeight="1">
      <c r="A239" s="325" t="s">
        <v>490</v>
      </c>
      <c r="B239" s="223" t="s">
        <v>491</v>
      </c>
      <c r="C239" s="409">
        <v>0</v>
      </c>
      <c r="D239" s="409">
        <v>0</v>
      </c>
      <c r="E239" s="397" t="str">
        <f t="shared" si="31"/>
        <v/>
      </c>
    </row>
    <row r="240" spans="1:5" ht="36" customHeight="1">
      <c r="A240" s="325" t="s">
        <v>492</v>
      </c>
      <c r="B240" s="223" t="s">
        <v>493</v>
      </c>
      <c r="C240" s="409">
        <v>0</v>
      </c>
      <c r="D240" s="409">
        <v>0</v>
      </c>
      <c r="E240" s="397" t="str">
        <f t="shared" si="31"/>
        <v/>
      </c>
    </row>
    <row r="241" spans="1:5" ht="36" customHeight="1">
      <c r="A241" s="325" t="s">
        <v>494</v>
      </c>
      <c r="B241" s="223" t="s">
        <v>495</v>
      </c>
      <c r="C241" s="409">
        <v>0</v>
      </c>
      <c r="D241" s="409">
        <v>0</v>
      </c>
      <c r="E241" s="226" t="str">
        <f>IF(C241&gt;0,D241/C241-1,IF(C241&lt;0,-(D241/C241-1),""))</f>
        <v/>
      </c>
    </row>
    <row r="242" spans="1:5" ht="36" customHeight="1">
      <c r="A242" s="325" t="s">
        <v>496</v>
      </c>
      <c r="B242" s="223" t="s">
        <v>497</v>
      </c>
      <c r="C242" s="409">
        <v>0</v>
      </c>
      <c r="D242" s="409">
        <v>0</v>
      </c>
      <c r="E242" s="397" t="str">
        <f t="shared" ref="E242:E250" si="32">IF(C242&lt;&gt;0,D242/C242-1,"")</f>
        <v/>
      </c>
    </row>
    <row r="243" spans="1:5" ht="36" customHeight="1">
      <c r="A243" s="325" t="s">
        <v>498</v>
      </c>
      <c r="B243" s="223" t="s">
        <v>499</v>
      </c>
      <c r="C243" s="409">
        <v>0</v>
      </c>
      <c r="D243" s="409">
        <v>0</v>
      </c>
      <c r="E243" s="397" t="str">
        <f t="shared" si="32"/>
        <v/>
      </c>
    </row>
    <row r="244" spans="1:5" ht="36" customHeight="1">
      <c r="A244" s="325" t="s">
        <v>500</v>
      </c>
      <c r="B244" s="223" t="s">
        <v>148</v>
      </c>
      <c r="C244" s="409">
        <v>0</v>
      </c>
      <c r="D244" s="409">
        <v>13</v>
      </c>
      <c r="E244" s="397" t="str">
        <f t="shared" si="32"/>
        <v/>
      </c>
    </row>
    <row r="245" spans="1:5" ht="36" customHeight="1">
      <c r="A245" s="325" t="s">
        <v>501</v>
      </c>
      <c r="B245" s="223" t="s">
        <v>502</v>
      </c>
      <c r="C245" s="409">
        <v>0</v>
      </c>
      <c r="D245" s="409">
        <v>80</v>
      </c>
      <c r="E245" s="397" t="str">
        <f t="shared" si="32"/>
        <v/>
      </c>
    </row>
    <row r="246" spans="1:5" ht="36" customHeight="1">
      <c r="A246" s="324" t="s">
        <v>503</v>
      </c>
      <c r="B246" s="221" t="s">
        <v>504</v>
      </c>
      <c r="C246" s="228">
        <f>SUM(C247:C248)</f>
        <v>0</v>
      </c>
      <c r="D246" s="228">
        <f>SUM(D247:D248)</f>
        <v>0</v>
      </c>
      <c r="E246" s="397" t="str">
        <f t="shared" si="32"/>
        <v/>
      </c>
    </row>
    <row r="247" spans="1:5" ht="36" customHeight="1">
      <c r="A247" s="325" t="s">
        <v>505</v>
      </c>
      <c r="B247" s="223" t="s">
        <v>506</v>
      </c>
      <c r="C247" s="225"/>
      <c r="D247" s="225"/>
      <c r="E247" s="397" t="str">
        <f t="shared" si="32"/>
        <v/>
      </c>
    </row>
    <row r="248" spans="1:5" ht="36" customHeight="1">
      <c r="A248" s="325" t="s">
        <v>507</v>
      </c>
      <c r="B248" s="223" t="s">
        <v>508</v>
      </c>
      <c r="C248" s="225"/>
      <c r="D248" s="225"/>
      <c r="E248" s="397" t="str">
        <f t="shared" si="32"/>
        <v/>
      </c>
    </row>
    <row r="249" spans="1:5" ht="36" customHeight="1">
      <c r="A249" s="328" t="s">
        <v>509</v>
      </c>
      <c r="B249" s="402" t="s">
        <v>3208</v>
      </c>
      <c r="C249" s="330"/>
      <c r="D249" s="330"/>
      <c r="E249" s="397" t="str">
        <f t="shared" si="32"/>
        <v/>
      </c>
    </row>
    <row r="250" spans="1:5" ht="36" customHeight="1">
      <c r="A250" s="324" t="s">
        <v>67</v>
      </c>
      <c r="B250" s="221" t="s">
        <v>68</v>
      </c>
      <c r="C250" s="228">
        <f>SUM(C251:C252)</f>
        <v>0</v>
      </c>
      <c r="D250" s="228">
        <f>SUM(D251:D252)</f>
        <v>0</v>
      </c>
      <c r="E250" s="397" t="str">
        <f t="shared" si="32"/>
        <v/>
      </c>
    </row>
    <row r="251" spans="1:5" ht="36" customHeight="1">
      <c r="A251" s="324" t="s">
        <v>511</v>
      </c>
      <c r="B251" s="221" t="s">
        <v>512</v>
      </c>
      <c r="C251" s="228">
        <v>0</v>
      </c>
      <c r="D251" s="228">
        <v>0</v>
      </c>
      <c r="E251" s="229" t="str">
        <f>IF(C251&gt;0,D251/C251-1,IF(C251&lt;0,-(D251/C251-1),""))</f>
        <v/>
      </c>
    </row>
    <row r="252" spans="1:5" ht="36" customHeight="1">
      <c r="A252" s="324" t="s">
        <v>513</v>
      </c>
      <c r="B252" s="221" t="s">
        <v>514</v>
      </c>
      <c r="C252" s="228">
        <v>0</v>
      </c>
      <c r="D252" s="228">
        <v>0</v>
      </c>
      <c r="E252" s="229" t="str">
        <f>IF(C252&gt;0,D252/C252-1,IF(C252&lt;0,-(D252/C252-1),""))</f>
        <v/>
      </c>
    </row>
    <row r="253" spans="1:5" ht="36" customHeight="1">
      <c r="A253" s="324" t="s">
        <v>69</v>
      </c>
      <c r="B253" s="221" t="s">
        <v>70</v>
      </c>
      <c r="C253" s="228">
        <f>SUM(C254,C256,C258,C260,C270,C272)</f>
        <v>0</v>
      </c>
      <c r="D253" s="228">
        <f>SUM(D254,D256,D258,D260,D270,D272)</f>
        <v>130</v>
      </c>
      <c r="E253" s="397" t="str">
        <f>IF(C253&lt;&gt;0,D253/C253-1,"")</f>
        <v/>
      </c>
    </row>
    <row r="254" spans="1:5" ht="36" customHeight="1">
      <c r="A254" s="221" t="s">
        <v>515</v>
      </c>
      <c r="B254" s="221" t="s">
        <v>516</v>
      </c>
      <c r="C254" s="228">
        <f t="shared" ref="C254:D258" si="33">C255</f>
        <v>0</v>
      </c>
      <c r="D254" s="228">
        <f t="shared" si="33"/>
        <v>0</v>
      </c>
      <c r="E254" s="229" t="str">
        <f t="shared" ref="E254:E259" si="34">IF(C254&gt;0,D254/C254-1,IF(C254&lt;0,-(D254/C254-1),""))</f>
        <v/>
      </c>
    </row>
    <row r="255" spans="1:5" ht="36" customHeight="1">
      <c r="A255" s="223" t="s">
        <v>517</v>
      </c>
      <c r="B255" s="223" t="s">
        <v>518</v>
      </c>
      <c r="C255" s="225">
        <v>0</v>
      </c>
      <c r="D255" s="225"/>
      <c r="E255" s="226" t="str">
        <f t="shared" si="34"/>
        <v/>
      </c>
    </row>
    <row r="256" spans="1:5" ht="36" customHeight="1">
      <c r="A256" s="221" t="s">
        <v>519</v>
      </c>
      <c r="B256" s="221" t="s">
        <v>520</v>
      </c>
      <c r="C256" s="228">
        <f t="shared" si="33"/>
        <v>0</v>
      </c>
      <c r="D256" s="228">
        <f t="shared" si="33"/>
        <v>0</v>
      </c>
      <c r="E256" s="229" t="str">
        <f t="shared" si="34"/>
        <v/>
      </c>
    </row>
    <row r="257" spans="1:5" ht="36" customHeight="1">
      <c r="A257" s="223" t="s">
        <v>521</v>
      </c>
      <c r="B257" s="223" t="s">
        <v>522</v>
      </c>
      <c r="C257" s="225">
        <v>0</v>
      </c>
      <c r="D257" s="225"/>
      <c r="E257" s="226" t="str">
        <f t="shared" si="34"/>
        <v/>
      </c>
    </row>
    <row r="258" spans="1:5" ht="36" customHeight="1">
      <c r="A258" s="221" t="s">
        <v>523</v>
      </c>
      <c r="B258" s="221" t="s">
        <v>524</v>
      </c>
      <c r="C258" s="228">
        <f t="shared" si="33"/>
        <v>0</v>
      </c>
      <c r="D258" s="228">
        <f t="shared" si="33"/>
        <v>0</v>
      </c>
      <c r="E258" s="229" t="str">
        <f t="shared" si="34"/>
        <v/>
      </c>
    </row>
    <row r="259" spans="1:5" ht="36" customHeight="1">
      <c r="A259" s="223" t="s">
        <v>525</v>
      </c>
      <c r="B259" s="223" t="s">
        <v>526</v>
      </c>
      <c r="C259" s="225">
        <v>0</v>
      </c>
      <c r="D259" s="225"/>
      <c r="E259" s="226" t="str">
        <f t="shared" si="34"/>
        <v/>
      </c>
    </row>
    <row r="260" spans="1:5" ht="36" customHeight="1">
      <c r="A260" s="324" t="s">
        <v>527</v>
      </c>
      <c r="B260" s="221" t="s">
        <v>528</v>
      </c>
      <c r="C260" s="228">
        <f>SUM(C261:C269)</f>
        <v>0</v>
      </c>
      <c r="D260" s="228">
        <f>SUM(D261:D269)</f>
        <v>130</v>
      </c>
      <c r="E260" s="397" t="str">
        <f t="shared" ref="E260:E261" si="35">IF(C260&lt;&gt;0,D260/C260-1,"")</f>
        <v/>
      </c>
    </row>
    <row r="261" spans="1:5" ht="36" customHeight="1">
      <c r="A261" s="325" t="s">
        <v>529</v>
      </c>
      <c r="B261" s="223" t="s">
        <v>530</v>
      </c>
      <c r="C261" s="225"/>
      <c r="D261" s="225"/>
      <c r="E261" s="397" t="str">
        <f t="shared" si="35"/>
        <v/>
      </c>
    </row>
    <row r="262" spans="1:5" ht="36" customHeight="1">
      <c r="A262" s="325" t="s">
        <v>531</v>
      </c>
      <c r="B262" s="223" t="s">
        <v>532</v>
      </c>
      <c r="C262" s="225">
        <v>0</v>
      </c>
      <c r="D262" s="225">
        <v>0</v>
      </c>
      <c r="E262" s="226" t="str">
        <f>IF(C262&gt;0,D262/C262-1,IF(C262&lt;0,-(D262/C262-1),""))</f>
        <v/>
      </c>
    </row>
    <row r="263" spans="1:5" ht="36" customHeight="1">
      <c r="A263" s="325" t="s">
        <v>533</v>
      </c>
      <c r="B263" s="223" t="s">
        <v>534</v>
      </c>
      <c r="C263" s="225"/>
      <c r="D263" s="225">
        <v>40</v>
      </c>
      <c r="E263" s="397" t="str">
        <f>IF(C263&lt;&gt;0,D263/C263-1,"")</f>
        <v/>
      </c>
    </row>
    <row r="264" spans="1:5" ht="36" customHeight="1">
      <c r="A264" s="325" t="s">
        <v>535</v>
      </c>
      <c r="B264" s="223" t="s">
        <v>536</v>
      </c>
      <c r="C264" s="225">
        <v>0</v>
      </c>
      <c r="D264" s="225">
        <v>0</v>
      </c>
      <c r="E264" s="226" t="str">
        <f>IF(C264&gt;0,D264/C264-1,IF(C264&lt;0,-(D264/C264-1),""))</f>
        <v/>
      </c>
    </row>
    <row r="265" spans="1:5" ht="36" customHeight="1">
      <c r="A265" s="325" t="s">
        <v>537</v>
      </c>
      <c r="B265" s="223" t="s">
        <v>538</v>
      </c>
      <c r="C265" s="225">
        <v>0</v>
      </c>
      <c r="D265" s="225">
        <v>50</v>
      </c>
      <c r="E265" s="226" t="str">
        <f>IF(C265&gt;0,D265/C265-1,IF(C265&lt;0,-(D265/C265-1),""))</f>
        <v/>
      </c>
    </row>
    <row r="266" spans="1:5" ht="36" customHeight="1">
      <c r="A266" s="325" t="s">
        <v>539</v>
      </c>
      <c r="B266" s="223" t="s">
        <v>540</v>
      </c>
      <c r="C266" s="225">
        <v>0</v>
      </c>
      <c r="D266" s="225"/>
      <c r="E266" s="226" t="str">
        <f>IF(C266&gt;0,D266/C266-1,IF(C266&lt;0,-(D266/C266-1),""))</f>
        <v/>
      </c>
    </row>
    <row r="267" spans="1:5" ht="36" customHeight="1">
      <c r="A267" s="325" t="s">
        <v>541</v>
      </c>
      <c r="B267" s="223" t="s">
        <v>542</v>
      </c>
      <c r="C267" s="225"/>
      <c r="D267" s="225">
        <v>5</v>
      </c>
      <c r="E267" s="397" t="str">
        <f>IF(C267&lt;&gt;0,D267/C267-1,"")</f>
        <v/>
      </c>
    </row>
    <row r="268" spans="1:5" ht="36" customHeight="1">
      <c r="A268" s="325" t="s">
        <v>543</v>
      </c>
      <c r="B268" s="223" t="s">
        <v>544</v>
      </c>
      <c r="C268" s="225">
        <v>0</v>
      </c>
      <c r="D268" s="225">
        <v>0</v>
      </c>
      <c r="E268" s="226" t="str">
        <f>IF(C268&gt;0,D268/C268-1,IF(C268&lt;0,-(D268/C268-1),""))</f>
        <v/>
      </c>
    </row>
    <row r="269" spans="1:5" ht="36" customHeight="1">
      <c r="A269" s="325" t="s">
        <v>545</v>
      </c>
      <c r="B269" s="223" t="s">
        <v>546</v>
      </c>
      <c r="C269" s="225"/>
      <c r="D269" s="225">
        <v>35</v>
      </c>
      <c r="E269" s="397" t="str">
        <f t="shared" ref="E269:E279" si="36">IF(C269&lt;&gt;0,D269/C269-1,"")</f>
        <v/>
      </c>
    </row>
    <row r="270" spans="1:5" ht="36" customHeight="1">
      <c r="A270" s="324" t="s">
        <v>547</v>
      </c>
      <c r="B270" s="221" t="s">
        <v>548</v>
      </c>
      <c r="C270" s="228">
        <f>SUM(C271)</f>
        <v>0</v>
      </c>
      <c r="D270" s="228">
        <f>SUM(D271)</f>
        <v>0</v>
      </c>
      <c r="E270" s="397" t="str">
        <f t="shared" si="36"/>
        <v/>
      </c>
    </row>
    <row r="271" spans="1:5" ht="36" customHeight="1">
      <c r="A271" s="223" t="s">
        <v>549</v>
      </c>
      <c r="B271" s="223" t="s">
        <v>550</v>
      </c>
      <c r="C271" s="225"/>
      <c r="D271" s="225"/>
      <c r="E271" s="397" t="str">
        <f t="shared" si="36"/>
        <v/>
      </c>
    </row>
    <row r="272" spans="1:5" ht="36" customHeight="1">
      <c r="A272" s="328" t="s">
        <v>551</v>
      </c>
      <c r="B272" s="402" t="s">
        <v>3208</v>
      </c>
      <c r="C272" s="330"/>
      <c r="D272" s="330"/>
      <c r="E272" s="397" t="str">
        <f t="shared" si="36"/>
        <v/>
      </c>
    </row>
    <row r="273" spans="1:5" ht="36" customHeight="1">
      <c r="A273" s="324" t="s">
        <v>71</v>
      </c>
      <c r="B273" s="221" t="s">
        <v>72</v>
      </c>
      <c r="C273" s="416">
        <f>SUM(C274,C277,C288,C295,C303,C312,C328,C338,C348,C356,C362)</f>
        <v>7689</v>
      </c>
      <c r="D273" s="416">
        <f>SUM(D274,D277,D288,D295,D303,D312,D328,D338,D348,D356,D362)</f>
        <v>8309</v>
      </c>
      <c r="E273" s="397">
        <f t="shared" si="36"/>
        <v>8.1000000000000003E-2</v>
      </c>
    </row>
    <row r="274" spans="1:5" ht="36" customHeight="1">
      <c r="A274" s="324" t="s">
        <v>552</v>
      </c>
      <c r="B274" s="221" t="s">
        <v>553</v>
      </c>
      <c r="C274" s="416">
        <f>SUM(C275:C276)</f>
        <v>17</v>
      </c>
      <c r="D274" s="416">
        <f>SUM(D275:D276)</f>
        <v>19</v>
      </c>
      <c r="E274" s="397">
        <f t="shared" si="36"/>
        <v>0.11799999999999999</v>
      </c>
    </row>
    <row r="275" spans="1:5" ht="36" customHeight="1">
      <c r="A275" s="325" t="s">
        <v>554</v>
      </c>
      <c r="B275" s="223" t="s">
        <v>555</v>
      </c>
      <c r="C275" s="409">
        <v>17</v>
      </c>
      <c r="D275" s="409">
        <v>19</v>
      </c>
      <c r="E275" s="397">
        <f t="shared" si="36"/>
        <v>0.11799999999999999</v>
      </c>
    </row>
    <row r="276" spans="1:5" ht="36" customHeight="1">
      <c r="A276" s="325" t="s">
        <v>556</v>
      </c>
      <c r="B276" s="223" t="s">
        <v>557</v>
      </c>
      <c r="C276" s="409">
        <v>0</v>
      </c>
      <c r="D276" s="409">
        <v>0</v>
      </c>
      <c r="E276" s="397" t="str">
        <f t="shared" si="36"/>
        <v/>
      </c>
    </row>
    <row r="277" spans="1:5" ht="36" customHeight="1">
      <c r="A277" s="324" t="s">
        <v>558</v>
      </c>
      <c r="B277" s="221" t="s">
        <v>559</v>
      </c>
      <c r="C277" s="416">
        <f>SUM(C278:C287)</f>
        <v>6428</v>
      </c>
      <c r="D277" s="416">
        <f>SUM(D278:D287)</f>
        <v>7530</v>
      </c>
      <c r="E277" s="397">
        <f t="shared" si="36"/>
        <v>0.17100000000000001</v>
      </c>
    </row>
    <row r="278" spans="1:5" ht="36" customHeight="1">
      <c r="A278" s="325" t="s">
        <v>560</v>
      </c>
      <c r="B278" s="223" t="s">
        <v>130</v>
      </c>
      <c r="C278" s="409">
        <v>5863</v>
      </c>
      <c r="D278" s="409">
        <v>6442</v>
      </c>
      <c r="E278" s="397">
        <f t="shared" si="36"/>
        <v>9.9000000000000005E-2</v>
      </c>
    </row>
    <row r="279" spans="1:5" ht="36" customHeight="1">
      <c r="A279" s="325" t="s">
        <v>561</v>
      </c>
      <c r="B279" s="223" t="s">
        <v>132</v>
      </c>
      <c r="C279" s="409">
        <v>0</v>
      </c>
      <c r="D279" s="409">
        <v>0</v>
      </c>
      <c r="E279" s="397" t="str">
        <f t="shared" si="36"/>
        <v/>
      </c>
    </row>
    <row r="280" spans="1:5" ht="36" customHeight="1">
      <c r="A280" s="325" t="s">
        <v>562</v>
      </c>
      <c r="B280" s="223" t="s">
        <v>134</v>
      </c>
      <c r="C280" s="409">
        <v>0</v>
      </c>
      <c r="D280" s="409">
        <v>5</v>
      </c>
      <c r="E280" s="226" t="str">
        <f>IF(C280&gt;0,D280/C280-1,IF(C280&lt;0,-(D280/C280-1),""))</f>
        <v/>
      </c>
    </row>
    <row r="281" spans="1:5" ht="36" customHeight="1">
      <c r="A281" s="325" t="s">
        <v>563</v>
      </c>
      <c r="B281" s="223" t="s">
        <v>231</v>
      </c>
      <c r="C281" s="409">
        <v>0</v>
      </c>
      <c r="D281" s="409">
        <v>70</v>
      </c>
      <c r="E281" s="397" t="str">
        <f t="shared" ref="E281:E289" si="37">IF(C281&lt;&gt;0,D281/C281-1,"")</f>
        <v/>
      </c>
    </row>
    <row r="282" spans="1:5" ht="36" customHeight="1">
      <c r="A282" s="325" t="s">
        <v>564</v>
      </c>
      <c r="B282" s="223" t="s">
        <v>565</v>
      </c>
      <c r="C282" s="409">
        <v>0</v>
      </c>
      <c r="D282" s="409">
        <v>95</v>
      </c>
      <c r="E282" s="397" t="str">
        <f t="shared" si="37"/>
        <v/>
      </c>
    </row>
    <row r="283" spans="1:5" ht="36" customHeight="1">
      <c r="A283" s="325" t="s">
        <v>566</v>
      </c>
      <c r="B283" s="223" t="s">
        <v>567</v>
      </c>
      <c r="C283" s="409">
        <v>0</v>
      </c>
      <c r="D283" s="409">
        <v>0</v>
      </c>
      <c r="E283" s="397" t="str">
        <f t="shared" si="37"/>
        <v/>
      </c>
    </row>
    <row r="284" spans="1:5" ht="36" customHeight="1">
      <c r="A284" s="325" t="s">
        <v>568</v>
      </c>
      <c r="B284" s="223" t="s">
        <v>569</v>
      </c>
      <c r="C284" s="409">
        <v>0</v>
      </c>
      <c r="D284" s="409">
        <v>0</v>
      </c>
      <c r="E284" s="397" t="str">
        <f t="shared" si="37"/>
        <v/>
      </c>
    </row>
    <row r="285" spans="1:5" ht="36" customHeight="1">
      <c r="A285" s="325" t="s">
        <v>570</v>
      </c>
      <c r="B285" s="223" t="s">
        <v>571</v>
      </c>
      <c r="C285" s="409">
        <v>0</v>
      </c>
      <c r="D285" s="409">
        <v>0</v>
      </c>
      <c r="E285" s="397" t="str">
        <f t="shared" si="37"/>
        <v/>
      </c>
    </row>
    <row r="286" spans="1:5" ht="36" customHeight="1">
      <c r="A286" s="325" t="s">
        <v>572</v>
      </c>
      <c r="B286" s="223" t="s">
        <v>148</v>
      </c>
      <c r="C286" s="409">
        <v>0</v>
      </c>
      <c r="D286" s="409">
        <v>0</v>
      </c>
      <c r="E286" s="397" t="str">
        <f t="shared" si="37"/>
        <v/>
      </c>
    </row>
    <row r="287" spans="1:5" ht="36" customHeight="1">
      <c r="A287" s="325" t="s">
        <v>573</v>
      </c>
      <c r="B287" s="223" t="s">
        <v>574</v>
      </c>
      <c r="C287" s="409">
        <v>565</v>
      </c>
      <c r="D287" s="409">
        <v>918</v>
      </c>
      <c r="E287" s="397">
        <f t="shared" si="37"/>
        <v>0.625</v>
      </c>
    </row>
    <row r="288" spans="1:5" ht="36" customHeight="1">
      <c r="A288" s="324" t="s">
        <v>575</v>
      </c>
      <c r="B288" s="221" t="s">
        <v>576</v>
      </c>
      <c r="C288" s="410">
        <f>SUM(C289:C294)</f>
        <v>0</v>
      </c>
      <c r="D288" s="410">
        <f>SUM(D289:D294)</f>
        <v>0</v>
      </c>
      <c r="E288" s="397" t="str">
        <f t="shared" si="37"/>
        <v/>
      </c>
    </row>
    <row r="289" spans="1:5" ht="36" customHeight="1">
      <c r="A289" s="325" t="s">
        <v>577</v>
      </c>
      <c r="B289" s="223" t="s">
        <v>130</v>
      </c>
      <c r="C289" s="409">
        <v>0</v>
      </c>
      <c r="D289" s="409">
        <v>0</v>
      </c>
      <c r="E289" s="397" t="str">
        <f t="shared" si="37"/>
        <v/>
      </c>
    </row>
    <row r="290" spans="1:5" ht="36" customHeight="1">
      <c r="A290" s="325" t="s">
        <v>578</v>
      </c>
      <c r="B290" s="223" t="s">
        <v>132</v>
      </c>
      <c r="C290" s="409">
        <v>0</v>
      </c>
      <c r="D290" s="409">
        <v>0</v>
      </c>
      <c r="E290" s="226" t="str">
        <f>IF(C290&gt;0,D290/C290-1,IF(C290&lt;0,-(D290/C290-1),""))</f>
        <v/>
      </c>
    </row>
    <row r="291" spans="1:5" ht="36" customHeight="1">
      <c r="A291" s="325" t="s">
        <v>579</v>
      </c>
      <c r="B291" s="223" t="s">
        <v>134</v>
      </c>
      <c r="C291" s="409">
        <v>0</v>
      </c>
      <c r="D291" s="409">
        <v>0</v>
      </c>
      <c r="E291" s="226" t="str">
        <f>IF(C291&gt;0,D291/C291-1,IF(C291&lt;0,-(D291/C291-1),""))</f>
        <v/>
      </c>
    </row>
    <row r="292" spans="1:5" ht="36" customHeight="1">
      <c r="A292" s="325" t="s">
        <v>580</v>
      </c>
      <c r="B292" s="223" t="s">
        <v>581</v>
      </c>
      <c r="C292" s="409">
        <v>0</v>
      </c>
      <c r="D292" s="409">
        <v>0</v>
      </c>
      <c r="E292" s="397" t="str">
        <f t="shared" ref="E292:E305" si="38">IF(C292&lt;&gt;0,D292/C292-1,"")</f>
        <v/>
      </c>
    </row>
    <row r="293" spans="1:5" ht="36" customHeight="1">
      <c r="A293" s="325" t="s">
        <v>582</v>
      </c>
      <c r="B293" s="223" t="s">
        <v>148</v>
      </c>
      <c r="C293" s="409">
        <v>0</v>
      </c>
      <c r="D293" s="409">
        <v>0</v>
      </c>
      <c r="E293" s="397" t="str">
        <f t="shared" si="38"/>
        <v/>
      </c>
    </row>
    <row r="294" spans="1:5" ht="36" customHeight="1">
      <c r="A294" s="325" t="s">
        <v>583</v>
      </c>
      <c r="B294" s="223" t="s">
        <v>584</v>
      </c>
      <c r="C294" s="409">
        <v>0</v>
      </c>
      <c r="D294" s="409">
        <v>0</v>
      </c>
      <c r="E294" s="397" t="str">
        <f t="shared" si="38"/>
        <v/>
      </c>
    </row>
    <row r="295" spans="1:5" ht="36" customHeight="1">
      <c r="A295" s="324" t="s">
        <v>585</v>
      </c>
      <c r="B295" s="221" t="s">
        <v>586</v>
      </c>
      <c r="C295" s="416">
        <f>SUM(C296:C302)</f>
        <v>60</v>
      </c>
      <c r="D295" s="416">
        <f>SUM(D296:D302)</f>
        <v>60</v>
      </c>
      <c r="E295" s="397">
        <f t="shared" si="38"/>
        <v>0</v>
      </c>
    </row>
    <row r="296" spans="1:5" ht="36" customHeight="1">
      <c r="A296" s="325" t="s">
        <v>587</v>
      </c>
      <c r="B296" s="223" t="s">
        <v>130</v>
      </c>
      <c r="C296" s="409">
        <v>0</v>
      </c>
      <c r="D296" s="409">
        <v>0</v>
      </c>
      <c r="E296" s="397" t="str">
        <f t="shared" si="38"/>
        <v/>
      </c>
    </row>
    <row r="297" spans="1:5" ht="36" customHeight="1">
      <c r="A297" s="325" t="s">
        <v>588</v>
      </c>
      <c r="B297" s="223" t="s">
        <v>132</v>
      </c>
      <c r="C297" s="409">
        <v>0</v>
      </c>
      <c r="D297" s="409">
        <v>0</v>
      </c>
      <c r="E297" s="397" t="str">
        <f t="shared" si="38"/>
        <v/>
      </c>
    </row>
    <row r="298" spans="1:5" ht="36" customHeight="1">
      <c r="A298" s="325" t="s">
        <v>589</v>
      </c>
      <c r="B298" s="223" t="s">
        <v>134</v>
      </c>
      <c r="C298" s="409">
        <v>0</v>
      </c>
      <c r="D298" s="409">
        <v>0</v>
      </c>
      <c r="E298" s="397" t="str">
        <f t="shared" si="38"/>
        <v/>
      </c>
    </row>
    <row r="299" spans="1:5" ht="36" customHeight="1">
      <c r="A299" s="325" t="s">
        <v>590</v>
      </c>
      <c r="B299" s="223" t="s">
        <v>591</v>
      </c>
      <c r="C299" s="409">
        <v>0</v>
      </c>
      <c r="D299" s="409">
        <v>0</v>
      </c>
      <c r="E299" s="397" t="str">
        <f t="shared" si="38"/>
        <v/>
      </c>
    </row>
    <row r="300" spans="1:5" ht="36" customHeight="1">
      <c r="A300" s="325" t="s">
        <v>592</v>
      </c>
      <c r="B300" s="223" t="s">
        <v>593</v>
      </c>
      <c r="C300" s="409">
        <v>0</v>
      </c>
      <c r="D300" s="409">
        <v>0</v>
      </c>
      <c r="E300" s="397" t="str">
        <f t="shared" si="38"/>
        <v/>
      </c>
    </row>
    <row r="301" spans="1:5" ht="36" customHeight="1">
      <c r="A301" s="325" t="s">
        <v>594</v>
      </c>
      <c r="B301" s="223" t="s">
        <v>148</v>
      </c>
      <c r="C301" s="409">
        <v>0</v>
      </c>
      <c r="D301" s="409">
        <v>0</v>
      </c>
      <c r="E301" s="397" t="str">
        <f t="shared" si="38"/>
        <v/>
      </c>
    </row>
    <row r="302" spans="1:5" ht="36" customHeight="1">
      <c r="A302" s="325" t="s">
        <v>595</v>
      </c>
      <c r="B302" s="223" t="s">
        <v>596</v>
      </c>
      <c r="C302" s="409">
        <v>60</v>
      </c>
      <c r="D302" s="409">
        <v>60</v>
      </c>
      <c r="E302" s="397">
        <f t="shared" si="38"/>
        <v>0</v>
      </c>
    </row>
    <row r="303" spans="1:5" ht="36" customHeight="1">
      <c r="A303" s="324" t="s">
        <v>597</v>
      </c>
      <c r="B303" s="221" t="s">
        <v>598</v>
      </c>
      <c r="C303" s="416">
        <f>SUM(C304:C311)</f>
        <v>60</v>
      </c>
      <c r="D303" s="416">
        <f>SUM(D304:D311)</f>
        <v>60</v>
      </c>
      <c r="E303" s="397">
        <f t="shared" si="38"/>
        <v>0</v>
      </c>
    </row>
    <row r="304" spans="1:5" ht="36" customHeight="1">
      <c r="A304" s="325" t="s">
        <v>599</v>
      </c>
      <c r="B304" s="223" t="s">
        <v>130</v>
      </c>
      <c r="C304" s="409">
        <v>0</v>
      </c>
      <c r="D304" s="409">
        <v>0</v>
      </c>
      <c r="E304" s="397" t="str">
        <f t="shared" si="38"/>
        <v/>
      </c>
    </row>
    <row r="305" spans="1:5" ht="36" customHeight="1">
      <c r="A305" s="325" t="s">
        <v>600</v>
      </c>
      <c r="B305" s="223" t="s">
        <v>132</v>
      </c>
      <c r="C305" s="409">
        <v>0</v>
      </c>
      <c r="D305" s="409">
        <v>0</v>
      </c>
      <c r="E305" s="397" t="str">
        <f t="shared" si="38"/>
        <v/>
      </c>
    </row>
    <row r="306" spans="1:5" ht="36" customHeight="1">
      <c r="A306" s="325" t="s">
        <v>601</v>
      </c>
      <c r="B306" s="223" t="s">
        <v>134</v>
      </c>
      <c r="C306" s="409">
        <v>0</v>
      </c>
      <c r="D306" s="409">
        <v>0</v>
      </c>
      <c r="E306" s="226" t="str">
        <f>IF(C306&gt;0,D306/C306-1,IF(C306&lt;0,-(D306/C306-1),""))</f>
        <v/>
      </c>
    </row>
    <row r="307" spans="1:5" ht="36" customHeight="1">
      <c r="A307" s="325" t="s">
        <v>602</v>
      </c>
      <c r="B307" s="223" t="s">
        <v>603</v>
      </c>
      <c r="C307" s="409">
        <v>0</v>
      </c>
      <c r="D307" s="409">
        <v>0</v>
      </c>
      <c r="E307" s="397" t="str">
        <f t="shared" ref="E307:E313" si="39">IF(C307&lt;&gt;0,D307/C307-1,"")</f>
        <v/>
      </c>
    </row>
    <row r="308" spans="1:5" ht="36" customHeight="1">
      <c r="A308" s="325" t="s">
        <v>604</v>
      </c>
      <c r="B308" s="223" t="s">
        <v>605</v>
      </c>
      <c r="C308" s="409">
        <v>0</v>
      </c>
      <c r="D308" s="409">
        <v>0</v>
      </c>
      <c r="E308" s="397" t="str">
        <f t="shared" si="39"/>
        <v/>
      </c>
    </row>
    <row r="309" spans="1:5" ht="36" customHeight="1">
      <c r="A309" s="325" t="s">
        <v>606</v>
      </c>
      <c r="B309" s="223" t="s">
        <v>607</v>
      </c>
      <c r="C309" s="409">
        <v>0</v>
      </c>
      <c r="D309" s="409">
        <v>0</v>
      </c>
      <c r="E309" s="397" t="str">
        <f t="shared" si="39"/>
        <v/>
      </c>
    </row>
    <row r="310" spans="1:5" ht="36" customHeight="1">
      <c r="A310" s="325" t="s">
        <v>608</v>
      </c>
      <c r="B310" s="223" t="s">
        <v>148</v>
      </c>
      <c r="C310" s="409">
        <v>0</v>
      </c>
      <c r="D310" s="409">
        <v>0</v>
      </c>
      <c r="E310" s="397" t="str">
        <f t="shared" si="39"/>
        <v/>
      </c>
    </row>
    <row r="311" spans="1:5" ht="36" customHeight="1">
      <c r="A311" s="325" t="s">
        <v>609</v>
      </c>
      <c r="B311" s="223" t="s">
        <v>610</v>
      </c>
      <c r="C311" s="409">
        <v>60</v>
      </c>
      <c r="D311" s="409">
        <v>60</v>
      </c>
      <c r="E311" s="397">
        <f t="shared" si="39"/>
        <v>0</v>
      </c>
    </row>
    <row r="312" spans="1:5" ht="36" customHeight="1">
      <c r="A312" s="324" t="s">
        <v>611</v>
      </c>
      <c r="B312" s="221" t="s">
        <v>612</v>
      </c>
      <c r="C312" s="416">
        <f>SUM(C313:C327)</f>
        <v>610</v>
      </c>
      <c r="D312" s="416">
        <f>SUM(D313:D327)</f>
        <v>636</v>
      </c>
      <c r="E312" s="397">
        <f t="shared" si="39"/>
        <v>4.2999999999999997E-2</v>
      </c>
    </row>
    <row r="313" spans="1:5" ht="36" customHeight="1">
      <c r="A313" s="325" t="s">
        <v>613</v>
      </c>
      <c r="B313" s="223" t="s">
        <v>130</v>
      </c>
      <c r="C313" s="409">
        <v>610</v>
      </c>
      <c r="D313" s="409">
        <v>565</v>
      </c>
      <c r="E313" s="397">
        <f t="shared" si="39"/>
        <v>-7.3999999999999996E-2</v>
      </c>
    </row>
    <row r="314" spans="1:5" ht="36" customHeight="1">
      <c r="A314" s="325" t="s">
        <v>614</v>
      </c>
      <c r="B314" s="223" t="s">
        <v>132</v>
      </c>
      <c r="C314" s="409">
        <v>0</v>
      </c>
      <c r="D314" s="409">
        <v>0</v>
      </c>
      <c r="E314" s="226" t="str">
        <f>IF(C314&gt;0,D314/C314-1,IF(C314&lt;0,-(D314/C314-1),""))</f>
        <v/>
      </c>
    </row>
    <row r="315" spans="1:5" ht="36" customHeight="1">
      <c r="A315" s="325" t="s">
        <v>615</v>
      </c>
      <c r="B315" s="223" t="s">
        <v>134</v>
      </c>
      <c r="C315" s="409">
        <v>0</v>
      </c>
      <c r="D315" s="409">
        <v>0</v>
      </c>
      <c r="E315" s="226" t="str">
        <f>IF(C315&gt;0,D315/C315-1,IF(C315&lt;0,-(D315/C315-1),""))</f>
        <v/>
      </c>
    </row>
    <row r="316" spans="1:5" ht="36" customHeight="1">
      <c r="A316" s="325" t="s">
        <v>616</v>
      </c>
      <c r="B316" s="223" t="s">
        <v>617</v>
      </c>
      <c r="C316" s="409">
        <v>0</v>
      </c>
      <c r="D316" s="409">
        <v>0</v>
      </c>
      <c r="E316" s="397" t="str">
        <f t="shared" ref="E316:E320" si="40">IF(C316&lt;&gt;0,D316/C316-1,"")</f>
        <v/>
      </c>
    </row>
    <row r="317" spans="1:5" ht="36" customHeight="1">
      <c r="A317" s="325" t="s">
        <v>618</v>
      </c>
      <c r="B317" s="223" t="s">
        <v>619</v>
      </c>
      <c r="C317" s="409">
        <v>0</v>
      </c>
      <c r="D317" s="409">
        <v>0</v>
      </c>
      <c r="E317" s="397" t="str">
        <f t="shared" si="40"/>
        <v/>
      </c>
    </row>
    <row r="318" spans="1:5" ht="36" customHeight="1">
      <c r="A318" s="331" t="s">
        <v>620</v>
      </c>
      <c r="B318" s="223" t="s">
        <v>621</v>
      </c>
      <c r="C318" s="409">
        <v>0</v>
      </c>
      <c r="D318" s="409">
        <v>0</v>
      </c>
      <c r="E318" s="397" t="str">
        <f t="shared" si="40"/>
        <v/>
      </c>
    </row>
    <row r="319" spans="1:5" ht="36" customHeight="1">
      <c r="A319" s="331" t="s">
        <v>622</v>
      </c>
      <c r="B319" s="223" t="s">
        <v>623</v>
      </c>
      <c r="C319" s="409">
        <v>0</v>
      </c>
      <c r="D319" s="409">
        <v>1</v>
      </c>
      <c r="E319" s="397" t="str">
        <f t="shared" si="40"/>
        <v/>
      </c>
    </row>
    <row r="320" spans="1:5" ht="36" customHeight="1">
      <c r="A320" s="325" t="s">
        <v>624</v>
      </c>
      <c r="B320" s="223" t="s">
        <v>625</v>
      </c>
      <c r="C320" s="409">
        <v>0</v>
      </c>
      <c r="D320" s="409">
        <v>0</v>
      </c>
      <c r="E320" s="397" t="str">
        <f t="shared" si="40"/>
        <v/>
      </c>
    </row>
    <row r="321" spans="1:5" ht="36" customHeight="1">
      <c r="A321" s="325" t="s">
        <v>626</v>
      </c>
      <c r="B321" s="223" t="s">
        <v>627</v>
      </c>
      <c r="C321" s="409">
        <v>0</v>
      </c>
      <c r="D321" s="409">
        <v>0</v>
      </c>
      <c r="E321" s="226" t="str">
        <f>IF(C321&gt;0,D321/C321-1,IF(C321&lt;0,-(D321/C321-1),""))</f>
        <v/>
      </c>
    </row>
    <row r="322" spans="1:5" ht="36" customHeight="1">
      <c r="A322" s="325" t="s">
        <v>628</v>
      </c>
      <c r="B322" s="223" t="s">
        <v>629</v>
      </c>
      <c r="C322" s="409">
        <v>0</v>
      </c>
      <c r="D322" s="409">
        <v>0</v>
      </c>
      <c r="E322" s="397" t="str">
        <f>IF(C322&lt;&gt;0,D322/C322-1,"")</f>
        <v/>
      </c>
    </row>
    <row r="323" spans="1:5" ht="36" customHeight="1">
      <c r="A323" s="325" t="s">
        <v>630</v>
      </c>
      <c r="B323" s="223" t="s">
        <v>631</v>
      </c>
      <c r="C323" s="409">
        <v>0</v>
      </c>
      <c r="D323" s="409">
        <v>0</v>
      </c>
      <c r="E323" s="226" t="str">
        <f>IF(C323&gt;0,D323/C323-1,IF(C323&lt;0,-(D323/C323-1),""))</f>
        <v/>
      </c>
    </row>
    <row r="324" spans="1:5" ht="36" customHeight="1">
      <c r="A324" s="325" t="s">
        <v>632</v>
      </c>
      <c r="B324" s="223" t="s">
        <v>633</v>
      </c>
      <c r="C324" s="409">
        <v>0</v>
      </c>
      <c r="D324" s="409">
        <v>0</v>
      </c>
      <c r="E324" s="397" t="str">
        <f t="shared" ref="E324:E329" si="41">IF(C324&lt;&gt;0,D324/C324-1,"")</f>
        <v/>
      </c>
    </row>
    <row r="325" spans="1:5" ht="36" customHeight="1">
      <c r="A325" s="325" t="s">
        <v>634</v>
      </c>
      <c r="B325" s="223" t="s">
        <v>231</v>
      </c>
      <c r="C325" s="409">
        <v>0</v>
      </c>
      <c r="D325" s="409">
        <v>0</v>
      </c>
      <c r="E325" s="397" t="str">
        <f t="shared" si="41"/>
        <v/>
      </c>
    </row>
    <row r="326" spans="1:5" ht="36" customHeight="1">
      <c r="A326" s="325" t="s">
        <v>635</v>
      </c>
      <c r="B326" s="223" t="s">
        <v>148</v>
      </c>
      <c r="C326" s="409">
        <v>0</v>
      </c>
      <c r="D326" s="409">
        <v>0</v>
      </c>
      <c r="E326" s="397" t="str">
        <f t="shared" si="41"/>
        <v/>
      </c>
    </row>
    <row r="327" spans="1:5" ht="36" customHeight="1">
      <c r="A327" s="325" t="s">
        <v>636</v>
      </c>
      <c r="B327" s="223" t="s">
        <v>637</v>
      </c>
      <c r="C327" s="409">
        <v>0</v>
      </c>
      <c r="D327" s="409">
        <v>70</v>
      </c>
      <c r="E327" s="397" t="str">
        <f t="shared" si="41"/>
        <v/>
      </c>
    </row>
    <row r="328" spans="1:5" ht="36" customHeight="1">
      <c r="A328" s="324" t="s">
        <v>638</v>
      </c>
      <c r="B328" s="221" t="s">
        <v>639</v>
      </c>
      <c r="C328" s="410">
        <f>SUM(C329:C337)</f>
        <v>0</v>
      </c>
      <c r="D328" s="410">
        <f>SUM(D329:D337)</f>
        <v>0</v>
      </c>
      <c r="E328" s="397" t="str">
        <f t="shared" si="41"/>
        <v/>
      </c>
    </row>
    <row r="329" spans="1:5" ht="36" customHeight="1">
      <c r="A329" s="325" t="s">
        <v>640</v>
      </c>
      <c r="B329" s="223" t="s">
        <v>130</v>
      </c>
      <c r="C329" s="409">
        <v>0</v>
      </c>
      <c r="D329" s="409">
        <v>0</v>
      </c>
      <c r="E329" s="397" t="str">
        <f t="shared" si="41"/>
        <v/>
      </c>
    </row>
    <row r="330" spans="1:5" ht="36" customHeight="1">
      <c r="A330" s="325" t="s">
        <v>641</v>
      </c>
      <c r="B330" s="223" t="s">
        <v>132</v>
      </c>
      <c r="C330" s="409">
        <v>0</v>
      </c>
      <c r="D330" s="409">
        <v>0</v>
      </c>
      <c r="E330" s="226" t="str">
        <f>IF(C330&gt;0,D330/C330-1,IF(C330&lt;0,-(D330/C330-1),""))</f>
        <v/>
      </c>
    </row>
    <row r="331" spans="1:5" ht="36" customHeight="1">
      <c r="A331" s="325" t="s">
        <v>642</v>
      </c>
      <c r="B331" s="223" t="s">
        <v>134</v>
      </c>
      <c r="C331" s="409">
        <v>0</v>
      </c>
      <c r="D331" s="409">
        <v>0</v>
      </c>
      <c r="E331" s="226" t="str">
        <f>IF(C331&gt;0,D331/C331-1,IF(C331&lt;0,-(D331/C331-1),""))</f>
        <v/>
      </c>
    </row>
    <row r="332" spans="1:5" ht="36" customHeight="1">
      <c r="A332" s="325" t="s">
        <v>643</v>
      </c>
      <c r="B332" s="223" t="s">
        <v>644</v>
      </c>
      <c r="C332" s="409">
        <v>0</v>
      </c>
      <c r="D332" s="409">
        <v>0</v>
      </c>
      <c r="E332" s="397" t="str">
        <f t="shared" ref="E332:E335" si="42">IF(C332&lt;&gt;0,D332/C332-1,"")</f>
        <v/>
      </c>
    </row>
    <row r="333" spans="1:5" ht="36" customHeight="1">
      <c r="A333" s="325" t="s">
        <v>645</v>
      </c>
      <c r="B333" s="223" t="s">
        <v>646</v>
      </c>
      <c r="C333" s="409">
        <v>0</v>
      </c>
      <c r="D333" s="409">
        <v>0</v>
      </c>
      <c r="E333" s="397" t="str">
        <f t="shared" si="42"/>
        <v/>
      </c>
    </row>
    <row r="334" spans="1:5" ht="36" customHeight="1">
      <c r="A334" s="325" t="s">
        <v>647</v>
      </c>
      <c r="B334" s="223" t="s">
        <v>648</v>
      </c>
      <c r="C334" s="409">
        <v>0</v>
      </c>
      <c r="D334" s="409">
        <v>0</v>
      </c>
      <c r="E334" s="397" t="str">
        <f t="shared" si="42"/>
        <v/>
      </c>
    </row>
    <row r="335" spans="1:5" ht="36" customHeight="1">
      <c r="A335" s="325" t="s">
        <v>649</v>
      </c>
      <c r="B335" s="223" t="s">
        <v>231</v>
      </c>
      <c r="C335" s="409">
        <v>0</v>
      </c>
      <c r="D335" s="409">
        <v>0</v>
      </c>
      <c r="E335" s="397" t="str">
        <f t="shared" si="42"/>
        <v/>
      </c>
    </row>
    <row r="336" spans="1:5" ht="36" customHeight="1">
      <c r="A336" s="325" t="s">
        <v>650</v>
      </c>
      <c r="B336" s="223" t="s">
        <v>148</v>
      </c>
      <c r="C336" s="409">
        <v>0</v>
      </c>
      <c r="D336" s="409">
        <v>0</v>
      </c>
      <c r="E336" s="226" t="str">
        <f>IF(C336&gt;0,D336/C336-1,IF(C336&lt;0,-(D336/C336-1),""))</f>
        <v/>
      </c>
    </row>
    <row r="337" spans="1:5" ht="36" customHeight="1">
      <c r="A337" s="325" t="s">
        <v>651</v>
      </c>
      <c r="B337" s="223" t="s">
        <v>652</v>
      </c>
      <c r="C337" s="409">
        <v>0</v>
      </c>
      <c r="D337" s="409">
        <v>0</v>
      </c>
      <c r="E337" s="397" t="str">
        <f t="shared" ref="E337:E339" si="43">IF(C337&lt;&gt;0,D337/C337-1,"")</f>
        <v/>
      </c>
    </row>
    <row r="338" spans="1:5" ht="36" customHeight="1">
      <c r="A338" s="324" t="s">
        <v>653</v>
      </c>
      <c r="B338" s="221" t="s">
        <v>654</v>
      </c>
      <c r="C338" s="410">
        <f>SUM(C339:C347)</f>
        <v>0</v>
      </c>
      <c r="D338" s="410">
        <f>SUM(D339:D347)</f>
        <v>0</v>
      </c>
      <c r="E338" s="397" t="str">
        <f t="shared" si="43"/>
        <v/>
      </c>
    </row>
    <row r="339" spans="1:5" ht="36" customHeight="1">
      <c r="A339" s="325" t="s">
        <v>655</v>
      </c>
      <c r="B339" s="223" t="s">
        <v>130</v>
      </c>
      <c r="C339" s="409">
        <v>0</v>
      </c>
      <c r="D339" s="409">
        <v>0</v>
      </c>
      <c r="E339" s="397" t="str">
        <f t="shared" si="43"/>
        <v/>
      </c>
    </row>
    <row r="340" spans="1:5" ht="36" customHeight="1">
      <c r="A340" s="325" t="s">
        <v>656</v>
      </c>
      <c r="B340" s="223" t="s">
        <v>132</v>
      </c>
      <c r="C340" s="409">
        <v>0</v>
      </c>
      <c r="D340" s="409">
        <v>0</v>
      </c>
      <c r="E340" s="226" t="str">
        <f>IF(C340&gt;0,D340/C340-1,IF(C340&lt;0,-(D340/C340-1),""))</f>
        <v/>
      </c>
    </row>
    <row r="341" spans="1:5" ht="36" customHeight="1">
      <c r="A341" s="325" t="s">
        <v>657</v>
      </c>
      <c r="B341" s="223" t="s">
        <v>134</v>
      </c>
      <c r="C341" s="409">
        <v>0</v>
      </c>
      <c r="D341" s="409">
        <v>0</v>
      </c>
      <c r="E341" s="226" t="str">
        <f>IF(C341&gt;0,D341/C341-1,IF(C341&lt;0,-(D341/C341-1),""))</f>
        <v/>
      </c>
    </row>
    <row r="342" spans="1:5" ht="36" customHeight="1">
      <c r="A342" s="325" t="s">
        <v>658</v>
      </c>
      <c r="B342" s="223" t="s">
        <v>659</v>
      </c>
      <c r="C342" s="409">
        <v>0</v>
      </c>
      <c r="D342" s="409">
        <v>0</v>
      </c>
      <c r="E342" s="397" t="str">
        <f t="shared" ref="E342:E345" si="44">IF(C342&lt;&gt;0,D342/C342-1,"")</f>
        <v/>
      </c>
    </row>
    <row r="343" spans="1:5" ht="36" customHeight="1">
      <c r="A343" s="325" t="s">
        <v>660</v>
      </c>
      <c r="B343" s="223" t="s">
        <v>661</v>
      </c>
      <c r="C343" s="409">
        <v>0</v>
      </c>
      <c r="D343" s="409">
        <v>0</v>
      </c>
      <c r="E343" s="397" t="str">
        <f t="shared" si="44"/>
        <v/>
      </c>
    </row>
    <row r="344" spans="1:5" ht="36" customHeight="1">
      <c r="A344" s="325" t="s">
        <v>662</v>
      </c>
      <c r="B344" s="223" t="s">
        <v>663</v>
      </c>
      <c r="C344" s="409">
        <v>0</v>
      </c>
      <c r="D344" s="409">
        <v>0</v>
      </c>
      <c r="E344" s="397" t="str">
        <f t="shared" si="44"/>
        <v/>
      </c>
    </row>
    <row r="345" spans="1:5" ht="36" customHeight="1">
      <c r="A345" s="325" t="s">
        <v>664</v>
      </c>
      <c r="B345" s="223" t="s">
        <v>231</v>
      </c>
      <c r="C345" s="409">
        <v>0</v>
      </c>
      <c r="D345" s="409">
        <v>0</v>
      </c>
      <c r="E345" s="397" t="str">
        <f t="shared" si="44"/>
        <v/>
      </c>
    </row>
    <row r="346" spans="1:5" ht="36" customHeight="1">
      <c r="A346" s="325" t="s">
        <v>665</v>
      </c>
      <c r="B346" s="223" t="s">
        <v>148</v>
      </c>
      <c r="C346" s="409">
        <v>0</v>
      </c>
      <c r="D346" s="409">
        <v>0</v>
      </c>
      <c r="E346" s="226" t="str">
        <f>IF(C346&gt;0,D346/C346-1,IF(C346&lt;0,-(D346/C346-1),""))</f>
        <v/>
      </c>
    </row>
    <row r="347" spans="1:5" ht="36" customHeight="1">
      <c r="A347" s="325" t="s">
        <v>666</v>
      </c>
      <c r="B347" s="223" t="s">
        <v>667</v>
      </c>
      <c r="C347" s="409">
        <v>0</v>
      </c>
      <c r="D347" s="409">
        <v>0</v>
      </c>
      <c r="E347" s="397" t="str">
        <f t="shared" ref="E347:E349" si="45">IF(C347&lt;&gt;0,D347/C347-1,"")</f>
        <v/>
      </c>
    </row>
    <row r="348" spans="1:5" ht="36" customHeight="1">
      <c r="A348" s="324" t="s">
        <v>668</v>
      </c>
      <c r="B348" s="221" t="s">
        <v>669</v>
      </c>
      <c r="C348" s="410">
        <f>SUM(C349:C355)</f>
        <v>0</v>
      </c>
      <c r="D348" s="410">
        <f>SUM(D349:D355)</f>
        <v>0</v>
      </c>
      <c r="E348" s="397" t="str">
        <f t="shared" si="45"/>
        <v/>
      </c>
    </row>
    <row r="349" spans="1:5" ht="36" customHeight="1">
      <c r="A349" s="325" t="s">
        <v>670</v>
      </c>
      <c r="B349" s="223" t="s">
        <v>130</v>
      </c>
      <c r="C349" s="409">
        <v>0</v>
      </c>
      <c r="D349" s="409">
        <v>0</v>
      </c>
      <c r="E349" s="397" t="str">
        <f t="shared" si="45"/>
        <v/>
      </c>
    </row>
    <row r="350" spans="1:5" ht="36" customHeight="1">
      <c r="A350" s="325" t="s">
        <v>671</v>
      </c>
      <c r="B350" s="223" t="s">
        <v>132</v>
      </c>
      <c r="C350" s="409">
        <v>0</v>
      </c>
      <c r="D350" s="409">
        <v>0</v>
      </c>
      <c r="E350" s="226" t="str">
        <f>IF(C350&gt;0,D350/C350-1,IF(C350&lt;0,-(D350/C350-1),""))</f>
        <v/>
      </c>
    </row>
    <row r="351" spans="1:5" ht="36" customHeight="1">
      <c r="A351" s="325" t="s">
        <v>672</v>
      </c>
      <c r="B351" s="223" t="s">
        <v>134</v>
      </c>
      <c r="C351" s="409">
        <v>0</v>
      </c>
      <c r="D351" s="409">
        <v>0</v>
      </c>
      <c r="E351" s="226" t="str">
        <f>IF(C351&gt;0,D351/C351-1,IF(C351&lt;0,-(D351/C351-1),""))</f>
        <v/>
      </c>
    </row>
    <row r="352" spans="1:5" ht="36" customHeight="1">
      <c r="A352" s="325" t="s">
        <v>673</v>
      </c>
      <c r="B352" s="223" t="s">
        <v>674</v>
      </c>
      <c r="C352" s="409">
        <v>0</v>
      </c>
      <c r="D352" s="409">
        <v>0</v>
      </c>
      <c r="E352" s="226" t="str">
        <f>IF(C352&gt;0,D352/C352-1,IF(C352&lt;0,-(D352/C352-1),""))</f>
        <v/>
      </c>
    </row>
    <row r="353" spans="1:5" ht="36" customHeight="1">
      <c r="A353" s="325" t="s">
        <v>675</v>
      </c>
      <c r="B353" s="223" t="s">
        <v>676</v>
      </c>
      <c r="C353" s="409">
        <v>0</v>
      </c>
      <c r="D353" s="409">
        <v>0</v>
      </c>
      <c r="E353" s="226" t="str">
        <f>IF(C353&gt;0,D353/C353-1,IF(C353&lt;0,-(D353/C353-1),""))</f>
        <v/>
      </c>
    </row>
    <row r="354" spans="1:5" ht="36" customHeight="1">
      <c r="A354" s="325" t="s">
        <v>677</v>
      </c>
      <c r="B354" s="223" t="s">
        <v>148</v>
      </c>
      <c r="C354" s="409">
        <v>0</v>
      </c>
      <c r="D354" s="409">
        <v>0</v>
      </c>
      <c r="E354" s="397" t="str">
        <f>IF(C354&lt;&gt;0,D354/C354-1,"")</f>
        <v/>
      </c>
    </row>
    <row r="355" spans="1:5" ht="36" customHeight="1">
      <c r="A355" s="325" t="s">
        <v>678</v>
      </c>
      <c r="B355" s="223" t="s">
        <v>679</v>
      </c>
      <c r="C355" s="409">
        <v>0</v>
      </c>
      <c r="D355" s="409">
        <v>0</v>
      </c>
      <c r="E355" s="226" t="str">
        <f t="shared" ref="E355:E361" si="46">IF(C355&gt;0,D355/C355-1,IF(C355&lt;0,-(D355/C355-1),""))</f>
        <v/>
      </c>
    </row>
    <row r="356" spans="1:5" ht="36" customHeight="1">
      <c r="A356" s="324" t="s">
        <v>680</v>
      </c>
      <c r="B356" s="221" t="s">
        <v>681</v>
      </c>
      <c r="C356" s="410">
        <f>SUM(C357:C361)</f>
        <v>0</v>
      </c>
      <c r="D356" s="410">
        <f>SUM(D357:D361)</f>
        <v>0</v>
      </c>
      <c r="E356" s="229" t="str">
        <f t="shared" si="46"/>
        <v/>
      </c>
    </row>
    <row r="357" spans="1:5" ht="36" customHeight="1">
      <c r="A357" s="325" t="s">
        <v>682</v>
      </c>
      <c r="B357" s="223" t="s">
        <v>130</v>
      </c>
      <c r="C357" s="409">
        <v>0</v>
      </c>
      <c r="D357" s="409">
        <v>0</v>
      </c>
      <c r="E357" s="226" t="str">
        <f t="shared" si="46"/>
        <v/>
      </c>
    </row>
    <row r="358" spans="1:5" ht="36" customHeight="1">
      <c r="A358" s="325" t="s">
        <v>683</v>
      </c>
      <c r="B358" s="223" t="s">
        <v>132</v>
      </c>
      <c r="C358" s="409">
        <v>0</v>
      </c>
      <c r="D358" s="409">
        <v>0</v>
      </c>
      <c r="E358" s="226" t="str">
        <f t="shared" si="46"/>
        <v/>
      </c>
    </row>
    <row r="359" spans="1:5" ht="36" customHeight="1">
      <c r="A359" s="325" t="s">
        <v>684</v>
      </c>
      <c r="B359" s="223" t="s">
        <v>231</v>
      </c>
      <c r="C359" s="409">
        <v>0</v>
      </c>
      <c r="D359" s="409">
        <v>0</v>
      </c>
      <c r="E359" s="226" t="str">
        <f t="shared" si="46"/>
        <v/>
      </c>
    </row>
    <row r="360" spans="1:5" ht="36" customHeight="1">
      <c r="A360" s="325" t="s">
        <v>685</v>
      </c>
      <c r="B360" s="223" t="s">
        <v>686</v>
      </c>
      <c r="C360" s="409">
        <v>0</v>
      </c>
      <c r="D360" s="409">
        <v>0</v>
      </c>
      <c r="E360" s="226" t="str">
        <f t="shared" si="46"/>
        <v/>
      </c>
    </row>
    <row r="361" spans="1:5" ht="36" customHeight="1">
      <c r="A361" s="325" t="s">
        <v>687</v>
      </c>
      <c r="B361" s="223" t="s">
        <v>688</v>
      </c>
      <c r="C361" s="409">
        <v>0</v>
      </c>
      <c r="D361" s="409">
        <v>0</v>
      </c>
      <c r="E361" s="226" t="str">
        <f t="shared" si="46"/>
        <v/>
      </c>
    </row>
    <row r="362" spans="1:5" ht="36" customHeight="1">
      <c r="A362" s="324" t="s">
        <v>689</v>
      </c>
      <c r="B362" s="221" t="s">
        <v>690</v>
      </c>
      <c r="C362" s="416">
        <f>SUM(C363:C364)</f>
        <v>514</v>
      </c>
      <c r="D362" s="416">
        <f>SUM(D363:D364)</f>
        <v>4</v>
      </c>
      <c r="E362" s="397">
        <f t="shared" ref="E362:E369" si="47">IF(C362&lt;&gt;0,D362/C362-1,"")</f>
        <v>-0.99199999999999999</v>
      </c>
    </row>
    <row r="363" spans="1:5" ht="36" customHeight="1">
      <c r="A363" s="325">
        <v>2049902</v>
      </c>
      <c r="B363" s="223" t="s">
        <v>691</v>
      </c>
      <c r="C363" s="409">
        <v>0</v>
      </c>
      <c r="D363" s="409">
        <v>0</v>
      </c>
      <c r="E363" s="397" t="str">
        <f t="shared" si="47"/>
        <v/>
      </c>
    </row>
    <row r="364" spans="1:5" ht="36" customHeight="1">
      <c r="A364" s="332" t="s">
        <v>692</v>
      </c>
      <c r="B364" s="223" t="s">
        <v>693</v>
      </c>
      <c r="C364" s="409">
        <v>514</v>
      </c>
      <c r="D364" s="409">
        <v>4</v>
      </c>
      <c r="E364" s="397">
        <f t="shared" si="47"/>
        <v>-0.99199999999999999</v>
      </c>
    </row>
    <row r="365" spans="1:5" ht="36" customHeight="1">
      <c r="A365" s="333" t="s">
        <v>694</v>
      </c>
      <c r="B365" s="403" t="s">
        <v>3208</v>
      </c>
      <c r="C365" s="330"/>
      <c r="D365" s="330"/>
      <c r="E365" s="397" t="str">
        <f t="shared" si="47"/>
        <v/>
      </c>
    </row>
    <row r="366" spans="1:5" ht="36" customHeight="1">
      <c r="A366" s="333" t="s">
        <v>695</v>
      </c>
      <c r="B366" s="403" t="s">
        <v>3209</v>
      </c>
      <c r="C366" s="330"/>
      <c r="D366" s="330"/>
      <c r="E366" s="397" t="str">
        <f t="shared" si="47"/>
        <v/>
      </c>
    </row>
    <row r="367" spans="1:5" ht="36" customHeight="1">
      <c r="A367" s="324" t="s">
        <v>73</v>
      </c>
      <c r="B367" s="221" t="s">
        <v>74</v>
      </c>
      <c r="C367" s="416">
        <f>SUM(C368,C373,C382,C388,C394,C398,C402,C406,C412,C419)</f>
        <v>27982</v>
      </c>
      <c r="D367" s="416">
        <f>SUM(D368,D373,D382,D388,D394,D398,D402,D406,D412,D419)</f>
        <v>30550</v>
      </c>
      <c r="E367" s="397">
        <f t="shared" si="47"/>
        <v>9.1999999999999998E-2</v>
      </c>
    </row>
    <row r="368" spans="1:5" ht="36" customHeight="1">
      <c r="A368" s="324" t="s">
        <v>696</v>
      </c>
      <c r="B368" s="221" t="s">
        <v>697</v>
      </c>
      <c r="C368" s="416">
        <f>SUM(C369:C372)</f>
        <v>176</v>
      </c>
      <c r="D368" s="416">
        <f>SUM(D369:D372)</f>
        <v>191</v>
      </c>
      <c r="E368" s="397">
        <f t="shared" si="47"/>
        <v>8.5000000000000006E-2</v>
      </c>
    </row>
    <row r="369" spans="1:5" ht="36" customHeight="1">
      <c r="A369" s="325" t="s">
        <v>698</v>
      </c>
      <c r="B369" s="223" t="s">
        <v>130</v>
      </c>
      <c r="C369" s="409">
        <v>176</v>
      </c>
      <c r="D369" s="409">
        <v>191</v>
      </c>
      <c r="E369" s="397">
        <f t="shared" si="47"/>
        <v>8.5000000000000006E-2</v>
      </c>
    </row>
    <row r="370" spans="1:5" ht="36" customHeight="1">
      <c r="A370" s="325" t="s">
        <v>699</v>
      </c>
      <c r="B370" s="223" t="s">
        <v>132</v>
      </c>
      <c r="C370" s="409">
        <v>0</v>
      </c>
      <c r="D370" s="409">
        <v>0</v>
      </c>
      <c r="E370" s="226" t="str">
        <f>IF(C370&gt;0,D370/C370-1,IF(C370&lt;0,-(D370/C370-1),""))</f>
        <v/>
      </c>
    </row>
    <row r="371" spans="1:5" ht="36" customHeight="1">
      <c r="A371" s="325" t="s">
        <v>700</v>
      </c>
      <c r="B371" s="223" t="s">
        <v>134</v>
      </c>
      <c r="C371" s="409">
        <v>0</v>
      </c>
      <c r="D371" s="409">
        <v>0</v>
      </c>
      <c r="E371" s="397" t="str">
        <f t="shared" ref="E371:E378" si="48">IF(C371&lt;&gt;0,D371/C371-1,"")</f>
        <v/>
      </c>
    </row>
    <row r="372" spans="1:5" ht="36" customHeight="1">
      <c r="A372" s="325" t="s">
        <v>701</v>
      </c>
      <c r="B372" s="223" t="s">
        <v>702</v>
      </c>
      <c r="C372" s="409">
        <v>0</v>
      </c>
      <c r="D372" s="409">
        <v>0</v>
      </c>
      <c r="E372" s="397" t="str">
        <f t="shared" si="48"/>
        <v/>
      </c>
    </row>
    <row r="373" spans="1:5" ht="36" customHeight="1">
      <c r="A373" s="324" t="s">
        <v>703</v>
      </c>
      <c r="B373" s="221" t="s">
        <v>704</v>
      </c>
      <c r="C373" s="416">
        <f>SUM(C374:C381)</f>
        <v>25301</v>
      </c>
      <c r="D373" s="416">
        <f>SUM(D374:D381)</f>
        <v>26887</v>
      </c>
      <c r="E373" s="397">
        <f t="shared" si="48"/>
        <v>6.3E-2</v>
      </c>
    </row>
    <row r="374" spans="1:5" ht="36" customHeight="1">
      <c r="A374" s="325" t="s">
        <v>705</v>
      </c>
      <c r="B374" s="223" t="s">
        <v>706</v>
      </c>
      <c r="C374" s="409">
        <v>1102</v>
      </c>
      <c r="D374" s="409">
        <v>1020</v>
      </c>
      <c r="E374" s="397">
        <f t="shared" si="48"/>
        <v>-7.3999999999999996E-2</v>
      </c>
    </row>
    <row r="375" spans="1:5" ht="36" customHeight="1">
      <c r="A375" s="325" t="s">
        <v>707</v>
      </c>
      <c r="B375" s="223" t="s">
        <v>708</v>
      </c>
      <c r="C375" s="409">
        <v>12950</v>
      </c>
      <c r="D375" s="409">
        <v>13266</v>
      </c>
      <c r="E375" s="397">
        <f t="shared" si="48"/>
        <v>2.4E-2</v>
      </c>
    </row>
    <row r="376" spans="1:5" ht="36" customHeight="1">
      <c r="A376" s="325" t="s">
        <v>709</v>
      </c>
      <c r="B376" s="223" t="s">
        <v>710</v>
      </c>
      <c r="C376" s="409">
        <v>8898</v>
      </c>
      <c r="D376" s="409">
        <v>9761</v>
      </c>
      <c r="E376" s="397">
        <f t="shared" si="48"/>
        <v>9.7000000000000003E-2</v>
      </c>
    </row>
    <row r="377" spans="1:5" ht="36" customHeight="1">
      <c r="A377" s="325" t="s">
        <v>711</v>
      </c>
      <c r="B377" s="223" t="s">
        <v>712</v>
      </c>
      <c r="C377" s="409">
        <v>2140</v>
      </c>
      <c r="D377" s="409">
        <v>2177</v>
      </c>
      <c r="E377" s="397">
        <f t="shared" si="48"/>
        <v>1.7000000000000001E-2</v>
      </c>
    </row>
    <row r="378" spans="1:5" ht="36" customHeight="1">
      <c r="A378" s="325" t="s">
        <v>713</v>
      </c>
      <c r="B378" s="223" t="s">
        <v>714</v>
      </c>
      <c r="C378" s="409">
        <v>0</v>
      </c>
      <c r="D378" s="409">
        <v>0</v>
      </c>
      <c r="E378" s="397" t="str">
        <f t="shared" si="48"/>
        <v/>
      </c>
    </row>
    <row r="379" spans="1:5" ht="36" customHeight="1">
      <c r="A379" s="325" t="s">
        <v>715</v>
      </c>
      <c r="B379" s="223" t="s">
        <v>716</v>
      </c>
      <c r="C379" s="409">
        <v>0</v>
      </c>
      <c r="D379" s="409">
        <v>0</v>
      </c>
      <c r="E379" s="226" t="str">
        <f>IF(C379&gt;0,D379/C379-1,IF(C379&lt;0,-(D379/C379-1),""))</f>
        <v/>
      </c>
    </row>
    <row r="380" spans="1:5" ht="36" customHeight="1">
      <c r="A380" s="325" t="s">
        <v>717</v>
      </c>
      <c r="B380" s="223" t="s">
        <v>718</v>
      </c>
      <c r="C380" s="409">
        <v>0</v>
      </c>
      <c r="D380" s="409">
        <v>163</v>
      </c>
      <c r="E380" s="226" t="str">
        <f>IF(C380&gt;0,D380/C380-1,IF(C380&lt;0,-(D380/C380-1),""))</f>
        <v/>
      </c>
    </row>
    <row r="381" spans="1:5" ht="36" customHeight="1">
      <c r="A381" s="325" t="s">
        <v>719</v>
      </c>
      <c r="B381" s="223" t="s">
        <v>720</v>
      </c>
      <c r="C381" s="409">
        <v>211</v>
      </c>
      <c r="D381" s="409">
        <v>500</v>
      </c>
      <c r="E381" s="397">
        <f t="shared" ref="E381:E382" si="49">IF(C381&lt;&gt;0,D381/C381-1,"")</f>
        <v>1.37</v>
      </c>
    </row>
    <row r="382" spans="1:5" ht="36" customHeight="1">
      <c r="A382" s="324" t="s">
        <v>721</v>
      </c>
      <c r="B382" s="221" t="s">
        <v>722</v>
      </c>
      <c r="C382" s="416">
        <f>SUM(C383:C387)</f>
        <v>363</v>
      </c>
      <c r="D382" s="416">
        <f>SUM(D383:D387)</f>
        <v>379</v>
      </c>
      <c r="E382" s="397">
        <f t="shared" si="49"/>
        <v>4.3999999999999997E-2</v>
      </c>
    </row>
    <row r="383" spans="1:5" ht="36" customHeight="1">
      <c r="A383" s="325" t="s">
        <v>723</v>
      </c>
      <c r="B383" s="223" t="s">
        <v>724</v>
      </c>
      <c r="C383" s="409">
        <v>0</v>
      </c>
      <c r="D383" s="409">
        <v>0</v>
      </c>
      <c r="E383" s="226" t="str">
        <f>IF(C383&gt;0,D383/C383-1,IF(C383&lt;0,-(D383/C383-1),""))</f>
        <v/>
      </c>
    </row>
    <row r="384" spans="1:5" ht="36" customHeight="1">
      <c r="A384" s="325" t="s">
        <v>725</v>
      </c>
      <c r="B384" s="223" t="s">
        <v>726</v>
      </c>
      <c r="C384" s="409">
        <v>363</v>
      </c>
      <c r="D384" s="409">
        <v>379</v>
      </c>
      <c r="E384" s="397">
        <f t="shared" ref="E384:E388" si="50">IF(C384&lt;&gt;0,D384/C384-1,"")</f>
        <v>4.3999999999999997E-2</v>
      </c>
    </row>
    <row r="385" spans="1:5" ht="36" customHeight="1">
      <c r="A385" s="325" t="s">
        <v>727</v>
      </c>
      <c r="B385" s="223" t="s">
        <v>728</v>
      </c>
      <c r="C385" s="409">
        <v>0</v>
      </c>
      <c r="D385" s="409">
        <v>0</v>
      </c>
      <c r="E385" s="397" t="str">
        <f t="shared" si="50"/>
        <v/>
      </c>
    </row>
    <row r="386" spans="1:5" ht="36" customHeight="1">
      <c r="A386" s="325" t="s">
        <v>729</v>
      </c>
      <c r="B386" s="223" t="s">
        <v>730</v>
      </c>
      <c r="C386" s="409">
        <v>0</v>
      </c>
      <c r="D386" s="409">
        <v>0</v>
      </c>
      <c r="E386" s="397" t="str">
        <f t="shared" si="50"/>
        <v/>
      </c>
    </row>
    <row r="387" spans="1:5" ht="36" customHeight="1">
      <c r="A387" s="325" t="s">
        <v>731</v>
      </c>
      <c r="B387" s="223" t="s">
        <v>732</v>
      </c>
      <c r="C387" s="409">
        <v>0</v>
      </c>
      <c r="D387" s="409">
        <v>0</v>
      </c>
      <c r="E387" s="397" t="str">
        <f t="shared" si="50"/>
        <v/>
      </c>
    </row>
    <row r="388" spans="1:5" ht="36" customHeight="1">
      <c r="A388" s="324" t="s">
        <v>733</v>
      </c>
      <c r="B388" s="221" t="s">
        <v>734</v>
      </c>
      <c r="C388" s="410">
        <f>SUM(C389:C393)</f>
        <v>0</v>
      </c>
      <c r="D388" s="410">
        <f>SUM(D389:D393)</f>
        <v>0</v>
      </c>
      <c r="E388" s="397" t="str">
        <f t="shared" si="50"/>
        <v/>
      </c>
    </row>
    <row r="389" spans="1:5" ht="36" customHeight="1">
      <c r="A389" s="325" t="s">
        <v>735</v>
      </c>
      <c r="B389" s="223" t="s">
        <v>736</v>
      </c>
      <c r="C389" s="409">
        <v>0</v>
      </c>
      <c r="D389" s="409">
        <v>0</v>
      </c>
      <c r="E389" s="226" t="str">
        <f>IF(C389&gt;0,D389/C389-1,IF(C389&lt;0,-(D389/C389-1),""))</f>
        <v/>
      </c>
    </row>
    <row r="390" spans="1:5" ht="36" customHeight="1">
      <c r="A390" s="325" t="s">
        <v>737</v>
      </c>
      <c r="B390" s="223" t="s">
        <v>738</v>
      </c>
      <c r="C390" s="409">
        <v>0</v>
      </c>
      <c r="D390" s="409">
        <v>0</v>
      </c>
      <c r="E390" s="397" t="str">
        <f>IF(C390&lt;&gt;0,D390/C390-1,"")</f>
        <v/>
      </c>
    </row>
    <row r="391" spans="1:5" ht="36" customHeight="1">
      <c r="A391" s="325" t="s">
        <v>739</v>
      </c>
      <c r="B391" s="223" t="s">
        <v>740</v>
      </c>
      <c r="C391" s="409">
        <v>0</v>
      </c>
      <c r="D391" s="409">
        <v>0</v>
      </c>
      <c r="E391" s="226" t="str">
        <f>IF(C391&gt;0,D391/C391-1,IF(C391&lt;0,-(D391/C391-1),""))</f>
        <v/>
      </c>
    </row>
    <row r="392" spans="1:5" ht="36" customHeight="1">
      <c r="A392" s="325" t="s">
        <v>741</v>
      </c>
      <c r="B392" s="223" t="s">
        <v>742</v>
      </c>
      <c r="C392" s="409">
        <v>0</v>
      </c>
      <c r="D392" s="409">
        <v>0</v>
      </c>
      <c r="E392" s="226" t="str">
        <f>IF(C392&gt;0,D392/C392-1,IF(C392&lt;0,-(D392/C392-1),""))</f>
        <v/>
      </c>
    </row>
    <row r="393" spans="1:5" ht="36" customHeight="1">
      <c r="A393" s="325" t="s">
        <v>743</v>
      </c>
      <c r="B393" s="223" t="s">
        <v>744</v>
      </c>
      <c r="C393" s="409">
        <v>0</v>
      </c>
      <c r="D393" s="409">
        <v>0</v>
      </c>
      <c r="E393" s="226" t="str">
        <f>IF(C393&gt;0,D393/C393-1,IF(C393&lt;0,-(D393/C393-1),""))</f>
        <v/>
      </c>
    </row>
    <row r="394" spans="1:5" ht="36" customHeight="1">
      <c r="A394" s="324" t="s">
        <v>745</v>
      </c>
      <c r="B394" s="221" t="s">
        <v>746</v>
      </c>
      <c r="C394" s="410">
        <f>SUM(C395:C397)</f>
        <v>0</v>
      </c>
      <c r="D394" s="410">
        <f>SUM(D395:D397)</f>
        <v>0</v>
      </c>
      <c r="E394" s="397" t="str">
        <f t="shared" ref="E394:E395" si="51">IF(C394&lt;&gt;0,D394/C394-1,"")</f>
        <v/>
      </c>
    </row>
    <row r="395" spans="1:5" ht="36" customHeight="1">
      <c r="A395" s="325" t="s">
        <v>747</v>
      </c>
      <c r="B395" s="223" t="s">
        <v>748</v>
      </c>
      <c r="C395" s="409">
        <v>0</v>
      </c>
      <c r="D395" s="409">
        <v>0</v>
      </c>
      <c r="E395" s="397" t="str">
        <f t="shared" si="51"/>
        <v/>
      </c>
    </row>
    <row r="396" spans="1:5" ht="36" customHeight="1">
      <c r="A396" s="325" t="s">
        <v>749</v>
      </c>
      <c r="B396" s="223" t="s">
        <v>750</v>
      </c>
      <c r="C396" s="409">
        <v>0</v>
      </c>
      <c r="D396" s="409">
        <v>0</v>
      </c>
      <c r="E396" s="226" t="str">
        <f t="shared" ref="E396:E401" si="52">IF(C396&gt;0,D396/C396-1,IF(C396&lt;0,-(D396/C396-1),""))</f>
        <v/>
      </c>
    </row>
    <row r="397" spans="1:5" ht="36" customHeight="1">
      <c r="A397" s="325" t="s">
        <v>751</v>
      </c>
      <c r="B397" s="223" t="s">
        <v>752</v>
      </c>
      <c r="C397" s="409">
        <v>0</v>
      </c>
      <c r="D397" s="409">
        <v>0</v>
      </c>
      <c r="E397" s="226" t="str">
        <f t="shared" si="52"/>
        <v/>
      </c>
    </row>
    <row r="398" spans="1:5" ht="36" customHeight="1">
      <c r="A398" s="324" t="s">
        <v>753</v>
      </c>
      <c r="B398" s="221" t="s">
        <v>754</v>
      </c>
      <c r="C398" s="410">
        <f>SUM(C399:C401)</f>
        <v>0</v>
      </c>
      <c r="D398" s="410">
        <f>SUM(D399:D401)</f>
        <v>0</v>
      </c>
      <c r="E398" s="229" t="str">
        <f t="shared" si="52"/>
        <v/>
      </c>
    </row>
    <row r="399" spans="1:5" ht="36" customHeight="1">
      <c r="A399" s="325" t="s">
        <v>755</v>
      </c>
      <c r="B399" s="223" t="s">
        <v>756</v>
      </c>
      <c r="C399" s="409">
        <v>0</v>
      </c>
      <c r="D399" s="409">
        <v>0</v>
      </c>
      <c r="E399" s="226" t="str">
        <f t="shared" si="52"/>
        <v/>
      </c>
    </row>
    <row r="400" spans="1:5" ht="36" customHeight="1">
      <c r="A400" s="325" t="s">
        <v>757</v>
      </c>
      <c r="B400" s="223" t="s">
        <v>758</v>
      </c>
      <c r="C400" s="409">
        <v>0</v>
      </c>
      <c r="D400" s="409">
        <v>0</v>
      </c>
      <c r="E400" s="226" t="str">
        <f t="shared" si="52"/>
        <v/>
      </c>
    </row>
    <row r="401" spans="1:5" ht="36" customHeight="1">
      <c r="A401" s="325" t="s">
        <v>759</v>
      </c>
      <c r="B401" s="223" t="s">
        <v>760</v>
      </c>
      <c r="C401" s="409">
        <v>0</v>
      </c>
      <c r="D401" s="409">
        <v>0</v>
      </c>
      <c r="E401" s="226" t="str">
        <f t="shared" si="52"/>
        <v/>
      </c>
    </row>
    <row r="402" spans="1:5" ht="36" customHeight="1">
      <c r="A402" s="324" t="s">
        <v>761</v>
      </c>
      <c r="B402" s="221" t="s">
        <v>762</v>
      </c>
      <c r="C402" s="416">
        <f>SUM(C403:C405)</f>
        <v>4</v>
      </c>
      <c r="D402" s="416">
        <f>SUM(D403:D405)</f>
        <v>5</v>
      </c>
      <c r="E402" s="397">
        <f t="shared" ref="E402:E403" si="53">IF(C402&lt;&gt;0,D402/C402-1,"")</f>
        <v>0.25</v>
      </c>
    </row>
    <row r="403" spans="1:5" ht="36" customHeight="1">
      <c r="A403" s="325" t="s">
        <v>763</v>
      </c>
      <c r="B403" s="223" t="s">
        <v>764</v>
      </c>
      <c r="C403" s="409">
        <v>4</v>
      </c>
      <c r="D403" s="409">
        <v>5</v>
      </c>
      <c r="E403" s="397">
        <f t="shared" si="53"/>
        <v>0.25</v>
      </c>
    </row>
    <row r="404" spans="1:5" ht="36" customHeight="1">
      <c r="A404" s="325" t="s">
        <v>765</v>
      </c>
      <c r="B404" s="223" t="s">
        <v>766</v>
      </c>
      <c r="C404" s="409">
        <v>0</v>
      </c>
      <c r="D404" s="409">
        <v>0</v>
      </c>
      <c r="E404" s="226" t="str">
        <f>IF(C404&gt;0,D404/C404-1,IF(C404&lt;0,-(D404/C404-1),""))</f>
        <v/>
      </c>
    </row>
    <row r="405" spans="1:5" ht="36" customHeight="1">
      <c r="A405" s="325" t="s">
        <v>767</v>
      </c>
      <c r="B405" s="223" t="s">
        <v>768</v>
      </c>
      <c r="C405" s="409">
        <v>0</v>
      </c>
      <c r="D405" s="409">
        <v>0</v>
      </c>
      <c r="E405" s="226" t="str">
        <f>IF(C405&gt;0,D405/C405-1,IF(C405&lt;0,-(D405/C405-1),""))</f>
        <v/>
      </c>
    </row>
    <row r="406" spans="1:5" ht="36" customHeight="1">
      <c r="A406" s="324" t="s">
        <v>769</v>
      </c>
      <c r="B406" s="221" t="s">
        <v>770</v>
      </c>
      <c r="C406" s="416">
        <f>SUM(C407:C411)</f>
        <v>554</v>
      </c>
      <c r="D406" s="416">
        <f>SUM(D407:D411)</f>
        <v>548</v>
      </c>
      <c r="E406" s="397">
        <f t="shared" ref="E406:E409" si="54">IF(C406&lt;&gt;0,D406/C406-1,"")</f>
        <v>-1.0999999999999999E-2</v>
      </c>
    </row>
    <row r="407" spans="1:5" ht="36" customHeight="1">
      <c r="A407" s="325" t="s">
        <v>771</v>
      </c>
      <c r="B407" s="223" t="s">
        <v>772</v>
      </c>
      <c r="C407" s="409">
        <v>554</v>
      </c>
      <c r="D407" s="409">
        <v>548</v>
      </c>
      <c r="E407" s="397">
        <f t="shared" si="54"/>
        <v>-1.0999999999999999E-2</v>
      </c>
    </row>
    <row r="408" spans="1:5" ht="36" customHeight="1">
      <c r="A408" s="325" t="s">
        <v>773</v>
      </c>
      <c r="B408" s="223" t="s">
        <v>774</v>
      </c>
      <c r="C408" s="409">
        <v>0</v>
      </c>
      <c r="D408" s="409">
        <v>0</v>
      </c>
      <c r="E408" s="397" t="str">
        <f t="shared" si="54"/>
        <v/>
      </c>
    </row>
    <row r="409" spans="1:5" ht="36" customHeight="1">
      <c r="A409" s="325" t="s">
        <v>775</v>
      </c>
      <c r="B409" s="223" t="s">
        <v>776</v>
      </c>
      <c r="C409" s="409">
        <v>0</v>
      </c>
      <c r="D409" s="409">
        <v>0</v>
      </c>
      <c r="E409" s="397" t="str">
        <f t="shared" si="54"/>
        <v/>
      </c>
    </row>
    <row r="410" spans="1:5" ht="36" customHeight="1">
      <c r="A410" s="325" t="s">
        <v>777</v>
      </c>
      <c r="B410" s="223" t="s">
        <v>778</v>
      </c>
      <c r="C410" s="409">
        <v>0</v>
      </c>
      <c r="D410" s="409">
        <v>0</v>
      </c>
      <c r="E410" s="226" t="str">
        <f>IF(C410&gt;0,D410/C410-1,IF(C410&lt;0,-(D410/C410-1),""))</f>
        <v/>
      </c>
    </row>
    <row r="411" spans="1:5" ht="36" customHeight="1">
      <c r="A411" s="325" t="s">
        <v>779</v>
      </c>
      <c r="B411" s="223" t="s">
        <v>780</v>
      </c>
      <c r="C411" s="409">
        <v>0</v>
      </c>
      <c r="D411" s="409">
        <v>0</v>
      </c>
      <c r="E411" s="226" t="str">
        <f>IF(C411&gt;0,D411/C411-1,IF(C411&lt;0,-(D411/C411-1),""))</f>
        <v/>
      </c>
    </row>
    <row r="412" spans="1:5" ht="36" customHeight="1">
      <c r="A412" s="324" t="s">
        <v>781</v>
      </c>
      <c r="B412" s="221" t="s">
        <v>782</v>
      </c>
      <c r="C412" s="416">
        <f>SUM(C413:C418)</f>
        <v>1584</v>
      </c>
      <c r="D412" s="416">
        <f>SUM(D413:D418)</f>
        <v>2540</v>
      </c>
      <c r="E412" s="397">
        <f>IF(C412&lt;&gt;0,D412/C412-1,"")</f>
        <v>0.60399999999999998</v>
      </c>
    </row>
    <row r="413" spans="1:5" s="317" customFormat="1" ht="36" customHeight="1">
      <c r="A413" s="325" t="s">
        <v>783</v>
      </c>
      <c r="B413" s="223" t="s">
        <v>784</v>
      </c>
      <c r="C413" s="409">
        <v>0</v>
      </c>
      <c r="D413" s="409">
        <v>0</v>
      </c>
      <c r="E413" s="226" t="str">
        <f>IF(C413&gt;0,D413/C413-1,IF(C413&lt;0,-(D413/C413-1),""))</f>
        <v/>
      </c>
    </row>
    <row r="414" spans="1:5" ht="36" customHeight="1">
      <c r="A414" s="325" t="s">
        <v>785</v>
      </c>
      <c r="B414" s="223" t="s">
        <v>786</v>
      </c>
      <c r="C414" s="409">
        <v>0</v>
      </c>
      <c r="D414" s="409">
        <v>0</v>
      </c>
      <c r="E414" s="226" t="str">
        <f>IF(C414&gt;0,D414/C414-1,IF(C414&lt;0,-(D414/C414-1),""))</f>
        <v/>
      </c>
    </row>
    <row r="415" spans="1:5" ht="36" customHeight="1">
      <c r="A415" s="325" t="s">
        <v>787</v>
      </c>
      <c r="B415" s="223" t="s">
        <v>788</v>
      </c>
      <c r="C415" s="409">
        <v>0</v>
      </c>
      <c r="D415" s="409">
        <v>0</v>
      </c>
      <c r="E415" s="226" t="str">
        <f>IF(C415&gt;0,D415/C415-1,IF(C415&lt;0,-(D415/C415-1),""))</f>
        <v/>
      </c>
    </row>
    <row r="416" spans="1:5" s="317" customFormat="1" ht="36" customHeight="1">
      <c r="A416" s="325" t="s">
        <v>789</v>
      </c>
      <c r="B416" s="223" t="s">
        <v>790</v>
      </c>
      <c r="C416" s="409">
        <v>0</v>
      </c>
      <c r="D416" s="409">
        <v>0</v>
      </c>
      <c r="E416" s="226" t="str">
        <f>IF(C416&gt;0,D416/C416-1,IF(C416&lt;0,-(D416/C416-1),""))</f>
        <v/>
      </c>
    </row>
    <row r="417" spans="1:5" ht="36" customHeight="1">
      <c r="A417" s="325" t="s">
        <v>791</v>
      </c>
      <c r="B417" s="223" t="s">
        <v>792</v>
      </c>
      <c r="C417" s="409">
        <v>0</v>
      </c>
      <c r="D417" s="409">
        <v>0</v>
      </c>
      <c r="E417" s="226" t="str">
        <f>IF(C417&gt;0,D417/C417-1,IF(C417&lt;0,-(D417/C417-1),""))</f>
        <v/>
      </c>
    </row>
    <row r="418" spans="1:5" ht="36" customHeight="1">
      <c r="A418" s="325" t="s">
        <v>793</v>
      </c>
      <c r="B418" s="223" t="s">
        <v>794</v>
      </c>
      <c r="C418" s="409">
        <v>1584</v>
      </c>
      <c r="D418" s="409">
        <v>2540</v>
      </c>
      <c r="E418" s="397">
        <f t="shared" ref="E418:E425" si="55">IF(C418&lt;&gt;0,D418/C418-1,"")</f>
        <v>0.60399999999999998</v>
      </c>
    </row>
    <row r="419" spans="1:5" ht="36" customHeight="1">
      <c r="A419" s="324" t="s">
        <v>795</v>
      </c>
      <c r="B419" s="221" t="s">
        <v>796</v>
      </c>
      <c r="C419" s="410">
        <f>C420</f>
        <v>0</v>
      </c>
      <c r="D419" s="410">
        <f>D420</f>
        <v>0</v>
      </c>
      <c r="E419" s="397" t="str">
        <f t="shared" si="55"/>
        <v/>
      </c>
    </row>
    <row r="420" spans="1:5" ht="36" customHeight="1">
      <c r="A420" s="223">
        <v>2059999</v>
      </c>
      <c r="B420" s="223" t="s">
        <v>797</v>
      </c>
      <c r="C420" s="409">
        <v>0</v>
      </c>
      <c r="D420" s="409">
        <v>0</v>
      </c>
      <c r="E420" s="397" t="str">
        <f t="shared" si="55"/>
        <v/>
      </c>
    </row>
    <row r="421" spans="1:5" ht="36" customHeight="1">
      <c r="A421" s="328" t="s">
        <v>798</v>
      </c>
      <c r="B421" s="402" t="s">
        <v>3208</v>
      </c>
      <c r="C421" s="330"/>
      <c r="D421" s="330"/>
      <c r="E421" s="397" t="str">
        <f t="shared" si="55"/>
        <v/>
      </c>
    </row>
    <row r="422" spans="1:5" ht="36" customHeight="1">
      <c r="A422" s="328" t="s">
        <v>799</v>
      </c>
      <c r="B422" s="402" t="s">
        <v>3210</v>
      </c>
      <c r="C422" s="330"/>
      <c r="D422" s="330"/>
      <c r="E422" s="397" t="str">
        <f t="shared" si="55"/>
        <v/>
      </c>
    </row>
    <row r="423" spans="1:5" ht="36" customHeight="1">
      <c r="A423" s="324" t="s">
        <v>75</v>
      </c>
      <c r="B423" s="221" t="s">
        <v>76</v>
      </c>
      <c r="C423" s="416">
        <f>SUM(C424,C429,C438,C444,C449,C454,C459,C466,C470,C474)</f>
        <v>539</v>
      </c>
      <c r="D423" s="416">
        <f>SUM(D424,D429,D438,D444,D449,D454,D459,D466,D470,D474)</f>
        <v>695</v>
      </c>
      <c r="E423" s="397">
        <f t="shared" si="55"/>
        <v>0.28899999999999998</v>
      </c>
    </row>
    <row r="424" spans="1:5" ht="36" customHeight="1">
      <c r="A424" s="324" t="s">
        <v>800</v>
      </c>
      <c r="B424" s="221" t="s">
        <v>801</v>
      </c>
      <c r="C424" s="416">
        <f>SUM(C425:C428)</f>
        <v>502</v>
      </c>
      <c r="D424" s="416">
        <f>SUM(D425:D428)</f>
        <v>615</v>
      </c>
      <c r="E424" s="397">
        <f t="shared" si="55"/>
        <v>0.22500000000000001</v>
      </c>
    </row>
    <row r="425" spans="1:5" ht="36" customHeight="1">
      <c r="A425" s="325" t="s">
        <v>802</v>
      </c>
      <c r="B425" s="223" t="s">
        <v>130</v>
      </c>
      <c r="C425" s="409">
        <v>502</v>
      </c>
      <c r="D425" s="409">
        <v>472</v>
      </c>
      <c r="E425" s="397">
        <f t="shared" si="55"/>
        <v>-0.06</v>
      </c>
    </row>
    <row r="426" spans="1:5" ht="36" customHeight="1">
      <c r="A426" s="325" t="s">
        <v>803</v>
      </c>
      <c r="B426" s="223" t="s">
        <v>132</v>
      </c>
      <c r="C426" s="409">
        <v>0</v>
      </c>
      <c r="D426" s="409">
        <v>0</v>
      </c>
      <c r="E426" s="226" t="str">
        <f>IF(C426&gt;0,D426/C426-1,IF(C426&lt;0,-(D426/C426-1),""))</f>
        <v/>
      </c>
    </row>
    <row r="427" spans="1:5" ht="36" customHeight="1">
      <c r="A427" s="325" t="s">
        <v>804</v>
      </c>
      <c r="B427" s="223" t="s">
        <v>134</v>
      </c>
      <c r="C427" s="409">
        <v>0</v>
      </c>
      <c r="D427" s="409">
        <v>0</v>
      </c>
      <c r="E427" s="397" t="str">
        <f t="shared" ref="E427:E430" si="56">IF(C427&lt;&gt;0,D427/C427-1,"")</f>
        <v/>
      </c>
    </row>
    <row r="428" spans="1:5" ht="36" customHeight="1">
      <c r="A428" s="325" t="s">
        <v>805</v>
      </c>
      <c r="B428" s="223" t="s">
        <v>806</v>
      </c>
      <c r="C428" s="409">
        <v>0</v>
      </c>
      <c r="D428" s="409">
        <v>143</v>
      </c>
      <c r="E428" s="397" t="str">
        <f t="shared" si="56"/>
        <v/>
      </c>
    </row>
    <row r="429" spans="1:5" ht="36" customHeight="1">
      <c r="A429" s="324" t="s">
        <v>807</v>
      </c>
      <c r="B429" s="221" t="s">
        <v>808</v>
      </c>
      <c r="C429" s="410">
        <f>SUM(C430:C437)</f>
        <v>0</v>
      </c>
      <c r="D429" s="410">
        <f>SUM(D430:D437)</f>
        <v>0</v>
      </c>
      <c r="E429" s="397" t="str">
        <f t="shared" si="56"/>
        <v/>
      </c>
    </row>
    <row r="430" spans="1:5" ht="36" customHeight="1">
      <c r="A430" s="325" t="s">
        <v>809</v>
      </c>
      <c r="B430" s="223" t="s">
        <v>810</v>
      </c>
      <c r="C430" s="409">
        <v>0</v>
      </c>
      <c r="D430" s="409">
        <v>0</v>
      </c>
      <c r="E430" s="397" t="str">
        <f t="shared" si="56"/>
        <v/>
      </c>
    </row>
    <row r="431" spans="1:5" ht="36" customHeight="1">
      <c r="A431" s="325" t="s">
        <v>811</v>
      </c>
      <c r="B431" s="223" t="s">
        <v>812</v>
      </c>
      <c r="C431" s="409">
        <v>0</v>
      </c>
      <c r="D431" s="409">
        <v>0</v>
      </c>
      <c r="E431" s="226" t="str">
        <f>IF(C431&gt;0,D431/C431-1,IF(C431&lt;0,-(D431/C431-1),""))</f>
        <v/>
      </c>
    </row>
    <row r="432" spans="1:5" ht="36" customHeight="1">
      <c r="A432" s="325" t="s">
        <v>813</v>
      </c>
      <c r="B432" s="223" t="s">
        <v>814</v>
      </c>
      <c r="C432" s="409">
        <v>0</v>
      </c>
      <c r="D432" s="409">
        <v>0</v>
      </c>
      <c r="E432" s="226" t="str">
        <f>IF(C432&gt;0,D432/C432-1,IF(C432&lt;0,-(D432/C432-1),""))</f>
        <v/>
      </c>
    </row>
    <row r="433" spans="1:5" ht="36" customHeight="1">
      <c r="A433" s="325" t="s">
        <v>815</v>
      </c>
      <c r="B433" s="223" t="s">
        <v>816</v>
      </c>
      <c r="C433" s="409">
        <v>0</v>
      </c>
      <c r="D433" s="409">
        <v>0</v>
      </c>
      <c r="E433" s="226" t="str">
        <f>IF(C433&gt;0,D433/C433-1,IF(C433&lt;0,-(D433/C433-1),""))</f>
        <v/>
      </c>
    </row>
    <row r="434" spans="1:5" ht="36" customHeight="1">
      <c r="A434" s="325" t="s">
        <v>817</v>
      </c>
      <c r="B434" s="223" t="s">
        <v>818</v>
      </c>
      <c r="C434" s="409">
        <v>0</v>
      </c>
      <c r="D434" s="409">
        <v>0</v>
      </c>
      <c r="E434" s="397" t="str">
        <f>IF(C434&lt;&gt;0,D434/C434-1,"")</f>
        <v/>
      </c>
    </row>
    <row r="435" spans="1:5" ht="36" customHeight="1">
      <c r="A435" s="325" t="s">
        <v>819</v>
      </c>
      <c r="B435" s="223" t="s">
        <v>820</v>
      </c>
      <c r="C435" s="409">
        <v>0</v>
      </c>
      <c r="D435" s="409">
        <v>0</v>
      </c>
      <c r="E435" s="226" t="str">
        <f>IF(C435&gt;0,D435/C435-1,IF(C435&lt;0,-(D435/C435-1),""))</f>
        <v/>
      </c>
    </row>
    <row r="436" spans="1:5" ht="36" customHeight="1">
      <c r="A436" s="327">
        <v>2060208</v>
      </c>
      <c r="B436" s="334" t="s">
        <v>821</v>
      </c>
      <c r="C436" s="409">
        <v>0</v>
      </c>
      <c r="D436" s="409">
        <v>0</v>
      </c>
      <c r="E436" s="226" t="str">
        <f>IF(C436&gt;0,D436/C436-1,IF(C436&lt;0,-(D436/C436-1),""))</f>
        <v/>
      </c>
    </row>
    <row r="437" spans="1:5" ht="36" customHeight="1">
      <c r="A437" s="325" t="s">
        <v>822</v>
      </c>
      <c r="B437" s="223" t="s">
        <v>823</v>
      </c>
      <c r="C437" s="409">
        <v>0</v>
      </c>
      <c r="D437" s="409">
        <v>0</v>
      </c>
      <c r="E437" s="397" t="str">
        <f t="shared" ref="E437:E440" si="57">IF(C437&lt;&gt;0,D437/C437-1,"")</f>
        <v/>
      </c>
    </row>
    <row r="438" spans="1:5" ht="36" customHeight="1">
      <c r="A438" s="324" t="s">
        <v>824</v>
      </c>
      <c r="B438" s="221" t="s">
        <v>825</v>
      </c>
      <c r="C438" s="410">
        <f>SUM(C439:C443)</f>
        <v>0</v>
      </c>
      <c r="D438" s="410">
        <f>SUM(D439:D443)</f>
        <v>0</v>
      </c>
      <c r="E438" s="397" t="str">
        <f t="shared" si="57"/>
        <v/>
      </c>
    </row>
    <row r="439" spans="1:5" ht="36" customHeight="1">
      <c r="A439" s="325" t="s">
        <v>826</v>
      </c>
      <c r="B439" s="223" t="s">
        <v>810</v>
      </c>
      <c r="C439" s="409">
        <v>0</v>
      </c>
      <c r="D439" s="409">
        <v>0</v>
      </c>
      <c r="E439" s="397" t="str">
        <f t="shared" si="57"/>
        <v/>
      </c>
    </row>
    <row r="440" spans="1:5" ht="36" customHeight="1">
      <c r="A440" s="325" t="s">
        <v>827</v>
      </c>
      <c r="B440" s="223" t="s">
        <v>828</v>
      </c>
      <c r="C440" s="409">
        <v>0</v>
      </c>
      <c r="D440" s="409">
        <v>0</v>
      </c>
      <c r="E440" s="397" t="str">
        <f t="shared" si="57"/>
        <v/>
      </c>
    </row>
    <row r="441" spans="1:5" ht="36" customHeight="1">
      <c r="A441" s="325" t="s">
        <v>829</v>
      </c>
      <c r="B441" s="223" t="s">
        <v>830</v>
      </c>
      <c r="C441" s="409">
        <v>0</v>
      </c>
      <c r="D441" s="409">
        <v>0</v>
      </c>
      <c r="E441" s="226" t="str">
        <f>IF(C441&gt;0,D441/C441-1,IF(C441&lt;0,-(D441/C441-1),""))</f>
        <v/>
      </c>
    </row>
    <row r="442" spans="1:5" ht="36" customHeight="1">
      <c r="A442" s="325" t="s">
        <v>831</v>
      </c>
      <c r="B442" s="223" t="s">
        <v>832</v>
      </c>
      <c r="C442" s="409">
        <v>0</v>
      </c>
      <c r="D442" s="409">
        <v>0</v>
      </c>
      <c r="E442" s="226" t="str">
        <f>IF(C442&gt;0,D442/C442-1,IF(C442&lt;0,-(D442/C442-1),""))</f>
        <v/>
      </c>
    </row>
    <row r="443" spans="1:5" ht="36" customHeight="1">
      <c r="A443" s="325" t="s">
        <v>833</v>
      </c>
      <c r="B443" s="223" t="s">
        <v>834</v>
      </c>
      <c r="C443" s="409">
        <v>0</v>
      </c>
      <c r="D443" s="409">
        <v>0</v>
      </c>
      <c r="E443" s="226" t="str">
        <f>IF(C443&gt;0,D443/C443-1,IF(C443&lt;0,-(D443/C443-1),""))</f>
        <v/>
      </c>
    </row>
    <row r="444" spans="1:5" ht="36" customHeight="1">
      <c r="A444" s="324" t="s">
        <v>835</v>
      </c>
      <c r="B444" s="221" t="s">
        <v>836</v>
      </c>
      <c r="C444" s="410">
        <f>SUM(C445:C448)</f>
        <v>0</v>
      </c>
      <c r="D444" s="410">
        <f>SUM(D445:D448)</f>
        <v>0</v>
      </c>
      <c r="E444" s="397" t="str">
        <f t="shared" ref="E444:E450" si="58">IF(C444&lt;&gt;0,D444/C444-1,"")</f>
        <v/>
      </c>
    </row>
    <row r="445" spans="1:5" ht="36" customHeight="1">
      <c r="A445" s="325" t="s">
        <v>837</v>
      </c>
      <c r="B445" s="223" t="s">
        <v>810</v>
      </c>
      <c r="C445" s="409">
        <v>0</v>
      </c>
      <c r="D445" s="409">
        <v>0</v>
      </c>
      <c r="E445" s="397" t="str">
        <f t="shared" si="58"/>
        <v/>
      </c>
    </row>
    <row r="446" spans="1:5" ht="36" customHeight="1">
      <c r="A446" s="325" t="s">
        <v>838</v>
      </c>
      <c r="B446" s="223" t="s">
        <v>839</v>
      </c>
      <c r="C446" s="409">
        <v>0</v>
      </c>
      <c r="D446" s="409">
        <v>0</v>
      </c>
      <c r="E446" s="397" t="str">
        <f t="shared" si="58"/>
        <v/>
      </c>
    </row>
    <row r="447" spans="1:5" ht="36" customHeight="1">
      <c r="A447" s="335">
        <v>2060405</v>
      </c>
      <c r="B447" s="223" t="s">
        <v>840</v>
      </c>
      <c r="C447" s="409">
        <v>0</v>
      </c>
      <c r="D447" s="409">
        <v>0</v>
      </c>
      <c r="E447" s="397" t="str">
        <f t="shared" si="58"/>
        <v/>
      </c>
    </row>
    <row r="448" spans="1:5" ht="36" customHeight="1">
      <c r="A448" s="325" t="s">
        <v>841</v>
      </c>
      <c r="B448" s="223" t="s">
        <v>842</v>
      </c>
      <c r="C448" s="409">
        <v>0</v>
      </c>
      <c r="D448" s="409">
        <v>0</v>
      </c>
      <c r="E448" s="397" t="str">
        <f t="shared" si="58"/>
        <v/>
      </c>
    </row>
    <row r="449" spans="1:5" ht="36" customHeight="1">
      <c r="A449" s="324" t="s">
        <v>843</v>
      </c>
      <c r="B449" s="221" t="s">
        <v>844</v>
      </c>
      <c r="C449" s="410">
        <f>SUM(C450:C453)</f>
        <v>0</v>
      </c>
      <c r="D449" s="410">
        <f>SUM(D450:D453)</f>
        <v>0</v>
      </c>
      <c r="E449" s="397" t="str">
        <f t="shared" si="58"/>
        <v/>
      </c>
    </row>
    <row r="450" spans="1:5" ht="36" customHeight="1">
      <c r="A450" s="325" t="s">
        <v>845</v>
      </c>
      <c r="B450" s="223" t="s">
        <v>810</v>
      </c>
      <c r="C450" s="409">
        <v>0</v>
      </c>
      <c r="D450" s="409">
        <v>0</v>
      </c>
      <c r="E450" s="397" t="str">
        <f t="shared" si="58"/>
        <v/>
      </c>
    </row>
    <row r="451" spans="1:5" ht="36" customHeight="1">
      <c r="A451" s="325" t="s">
        <v>846</v>
      </c>
      <c r="B451" s="223" t="s">
        <v>847</v>
      </c>
      <c r="C451" s="409">
        <v>0</v>
      </c>
      <c r="D451" s="409">
        <v>0</v>
      </c>
      <c r="E451" s="226" t="str">
        <f>IF(C451&gt;0,D451/C451-1,IF(C451&lt;0,-(D451/C451-1),""))</f>
        <v/>
      </c>
    </row>
    <row r="452" spans="1:5" ht="36" customHeight="1">
      <c r="A452" s="325" t="s">
        <v>848</v>
      </c>
      <c r="B452" s="223" t="s">
        <v>849</v>
      </c>
      <c r="C452" s="409">
        <v>0</v>
      </c>
      <c r="D452" s="409">
        <v>0</v>
      </c>
      <c r="E452" s="397" t="str">
        <f t="shared" ref="E452:E456" si="59">IF(C452&lt;&gt;0,D452/C452-1,"")</f>
        <v/>
      </c>
    </row>
    <row r="453" spans="1:5" ht="36" customHeight="1">
      <c r="A453" s="325" t="s">
        <v>850</v>
      </c>
      <c r="B453" s="223" t="s">
        <v>851</v>
      </c>
      <c r="C453" s="409">
        <v>0</v>
      </c>
      <c r="D453" s="409">
        <v>0</v>
      </c>
      <c r="E453" s="397" t="str">
        <f t="shared" si="59"/>
        <v/>
      </c>
    </row>
    <row r="454" spans="1:5" ht="36" customHeight="1">
      <c r="A454" s="324" t="s">
        <v>852</v>
      </c>
      <c r="B454" s="221" t="s">
        <v>853</v>
      </c>
      <c r="C454" s="410">
        <f>SUM(C455:C458)</f>
        <v>0</v>
      </c>
      <c r="D454" s="410">
        <f>SUM(D455:D458)</f>
        <v>0</v>
      </c>
      <c r="E454" s="397" t="str">
        <f t="shared" si="59"/>
        <v/>
      </c>
    </row>
    <row r="455" spans="1:5" ht="36" customHeight="1">
      <c r="A455" s="325" t="s">
        <v>854</v>
      </c>
      <c r="B455" s="223" t="s">
        <v>855</v>
      </c>
      <c r="C455" s="409">
        <v>0</v>
      </c>
      <c r="D455" s="409">
        <v>0</v>
      </c>
      <c r="E455" s="397" t="str">
        <f t="shared" si="59"/>
        <v/>
      </c>
    </row>
    <row r="456" spans="1:5" ht="36" customHeight="1">
      <c r="A456" s="325" t="s">
        <v>856</v>
      </c>
      <c r="B456" s="223" t="s">
        <v>857</v>
      </c>
      <c r="C456" s="409">
        <v>0</v>
      </c>
      <c r="D456" s="409">
        <v>0</v>
      </c>
      <c r="E456" s="397" t="str">
        <f t="shared" si="59"/>
        <v/>
      </c>
    </row>
    <row r="457" spans="1:5" ht="36" customHeight="1">
      <c r="A457" s="325" t="s">
        <v>858</v>
      </c>
      <c r="B457" s="223" t="s">
        <v>859</v>
      </c>
      <c r="C457" s="409">
        <v>0</v>
      </c>
      <c r="D457" s="409">
        <v>0</v>
      </c>
      <c r="E457" s="226" t="str">
        <f>IF(C457&gt;0,D457/C457-1,IF(C457&lt;0,-(D457/C457-1),""))</f>
        <v/>
      </c>
    </row>
    <row r="458" spans="1:5" ht="36" customHeight="1">
      <c r="A458" s="325" t="s">
        <v>860</v>
      </c>
      <c r="B458" s="223" t="s">
        <v>861</v>
      </c>
      <c r="C458" s="409">
        <v>0</v>
      </c>
      <c r="D458" s="409">
        <v>0</v>
      </c>
      <c r="E458" s="397" t="str">
        <f t="shared" ref="E458:E463" si="60">IF(C458&lt;&gt;0,D458/C458-1,"")</f>
        <v/>
      </c>
    </row>
    <row r="459" spans="1:5" ht="36" customHeight="1">
      <c r="A459" s="324" t="s">
        <v>862</v>
      </c>
      <c r="B459" s="221" t="s">
        <v>863</v>
      </c>
      <c r="C459" s="416">
        <f>SUM(C460:C465)</f>
        <v>37</v>
      </c>
      <c r="D459" s="416">
        <f>SUM(D460:D465)</f>
        <v>80</v>
      </c>
      <c r="E459" s="397">
        <f t="shared" si="60"/>
        <v>1.1619999999999999</v>
      </c>
    </row>
    <row r="460" spans="1:5" ht="36" customHeight="1">
      <c r="A460" s="325" t="s">
        <v>864</v>
      </c>
      <c r="B460" s="223" t="s">
        <v>810</v>
      </c>
      <c r="C460" s="409">
        <v>37</v>
      </c>
      <c r="D460" s="409">
        <v>33</v>
      </c>
      <c r="E460" s="397">
        <f t="shared" si="60"/>
        <v>-0.108</v>
      </c>
    </row>
    <row r="461" spans="1:5" ht="36" customHeight="1">
      <c r="A461" s="325" t="s">
        <v>865</v>
      </c>
      <c r="B461" s="223" t="s">
        <v>866</v>
      </c>
      <c r="C461" s="409">
        <v>0</v>
      </c>
      <c r="D461" s="409">
        <v>31</v>
      </c>
      <c r="E461" s="397" t="str">
        <f t="shared" si="60"/>
        <v/>
      </c>
    </row>
    <row r="462" spans="1:5" ht="36" customHeight="1">
      <c r="A462" s="325" t="s">
        <v>867</v>
      </c>
      <c r="B462" s="223" t="s">
        <v>868</v>
      </c>
      <c r="C462" s="409">
        <v>0</v>
      </c>
      <c r="D462" s="409">
        <v>0</v>
      </c>
      <c r="E462" s="397" t="str">
        <f t="shared" si="60"/>
        <v/>
      </c>
    </row>
    <row r="463" spans="1:5" ht="36" customHeight="1">
      <c r="A463" s="325" t="s">
        <v>869</v>
      </c>
      <c r="B463" s="223" t="s">
        <v>870</v>
      </c>
      <c r="C463" s="409">
        <v>0</v>
      </c>
      <c r="D463" s="409">
        <v>0</v>
      </c>
      <c r="E463" s="397" t="str">
        <f t="shared" si="60"/>
        <v/>
      </c>
    </row>
    <row r="464" spans="1:5" ht="36" customHeight="1">
      <c r="A464" s="325" t="s">
        <v>871</v>
      </c>
      <c r="B464" s="223" t="s">
        <v>872</v>
      </c>
      <c r="C464" s="409">
        <v>0</v>
      </c>
      <c r="D464" s="409">
        <v>0</v>
      </c>
      <c r="E464" s="226" t="str">
        <f>IF(C464&gt;0,D464/C464-1,IF(C464&lt;0,-(D464/C464-1),""))</f>
        <v/>
      </c>
    </row>
    <row r="465" spans="1:5" ht="36" customHeight="1">
      <c r="A465" s="325" t="s">
        <v>873</v>
      </c>
      <c r="B465" s="223" t="s">
        <v>874</v>
      </c>
      <c r="C465" s="409">
        <v>0</v>
      </c>
      <c r="D465" s="409">
        <v>16</v>
      </c>
      <c r="E465" s="397" t="str">
        <f t="shared" ref="E465:E468" si="61">IF(C465&lt;&gt;0,D465/C465-1,"")</f>
        <v/>
      </c>
    </row>
    <row r="466" spans="1:5" ht="36" customHeight="1">
      <c r="A466" s="324" t="s">
        <v>875</v>
      </c>
      <c r="B466" s="221" t="s">
        <v>876</v>
      </c>
      <c r="C466" s="410">
        <f>SUM(C467:C469)</f>
        <v>0</v>
      </c>
      <c r="D466" s="410">
        <f>SUM(D467:D469)</f>
        <v>0</v>
      </c>
      <c r="E466" s="397" t="str">
        <f t="shared" si="61"/>
        <v/>
      </c>
    </row>
    <row r="467" spans="1:5" ht="36" customHeight="1">
      <c r="A467" s="325" t="s">
        <v>877</v>
      </c>
      <c r="B467" s="223" t="s">
        <v>878</v>
      </c>
      <c r="C467" s="409">
        <v>0</v>
      </c>
      <c r="D467" s="409">
        <v>0</v>
      </c>
      <c r="E467" s="397" t="str">
        <f t="shared" si="61"/>
        <v/>
      </c>
    </row>
    <row r="468" spans="1:5" ht="36" customHeight="1">
      <c r="A468" s="325" t="s">
        <v>879</v>
      </c>
      <c r="B468" s="223" t="s">
        <v>880</v>
      </c>
      <c r="C468" s="409">
        <v>0</v>
      </c>
      <c r="D468" s="409">
        <v>0</v>
      </c>
      <c r="E468" s="397" t="str">
        <f t="shared" si="61"/>
        <v/>
      </c>
    </row>
    <row r="469" spans="1:5" ht="36" customHeight="1">
      <c r="A469" s="325" t="s">
        <v>881</v>
      </c>
      <c r="B469" s="223" t="s">
        <v>882</v>
      </c>
      <c r="C469" s="409">
        <v>0</v>
      </c>
      <c r="D469" s="409">
        <v>0</v>
      </c>
      <c r="E469" s="226" t="str">
        <f>IF(C469&gt;0,D469/C469-1,IF(C469&lt;0,-(D469/C469-1),""))</f>
        <v/>
      </c>
    </row>
    <row r="470" spans="1:5" ht="36" customHeight="1">
      <c r="A470" s="324" t="s">
        <v>883</v>
      </c>
      <c r="B470" s="221" t="s">
        <v>884</v>
      </c>
      <c r="C470" s="410">
        <f>SUM(C471:C473)</f>
        <v>0</v>
      </c>
      <c r="D470" s="410">
        <f>SUM(D471:D473)</f>
        <v>0</v>
      </c>
      <c r="E470" s="397" t="str">
        <f t="shared" ref="E470:E472" si="62">IF(C470&lt;&gt;0,D470/C470-1,"")</f>
        <v/>
      </c>
    </row>
    <row r="471" spans="1:5" ht="36" customHeight="1">
      <c r="A471" s="325" t="s">
        <v>885</v>
      </c>
      <c r="B471" s="223" t="s">
        <v>886</v>
      </c>
      <c r="C471" s="409">
        <v>0</v>
      </c>
      <c r="D471" s="409">
        <v>0</v>
      </c>
      <c r="E471" s="397" t="str">
        <f t="shared" si="62"/>
        <v/>
      </c>
    </row>
    <row r="472" spans="1:5" ht="36" customHeight="1">
      <c r="A472" s="325" t="s">
        <v>887</v>
      </c>
      <c r="B472" s="223" t="s">
        <v>888</v>
      </c>
      <c r="C472" s="409">
        <v>0</v>
      </c>
      <c r="D472" s="409">
        <v>0</v>
      </c>
      <c r="E472" s="397" t="str">
        <f t="shared" si="62"/>
        <v/>
      </c>
    </row>
    <row r="473" spans="1:5" ht="36" customHeight="1">
      <c r="A473" s="325" t="s">
        <v>889</v>
      </c>
      <c r="B473" s="223" t="s">
        <v>890</v>
      </c>
      <c r="C473" s="409">
        <v>0</v>
      </c>
      <c r="D473" s="409">
        <v>0</v>
      </c>
      <c r="E473" s="226" t="str">
        <f>IF(C473&gt;0,D473/C473-1,IF(C473&lt;0,-(D473/C473-1),""))</f>
        <v/>
      </c>
    </row>
    <row r="474" spans="1:5" ht="36" customHeight="1">
      <c r="A474" s="324" t="s">
        <v>891</v>
      </c>
      <c r="B474" s="221" t="s">
        <v>892</v>
      </c>
      <c r="C474" s="410">
        <f>SUM(C475:C478)</f>
        <v>0</v>
      </c>
      <c r="D474" s="410">
        <f>SUM(D475:D478)</f>
        <v>0</v>
      </c>
      <c r="E474" s="397" t="str">
        <f t="shared" ref="E474:E475" si="63">IF(C474&lt;&gt;0,D474/C474-1,"")</f>
        <v/>
      </c>
    </row>
    <row r="475" spans="1:5" ht="36" customHeight="1">
      <c r="A475" s="325" t="s">
        <v>893</v>
      </c>
      <c r="B475" s="223" t="s">
        <v>894</v>
      </c>
      <c r="C475" s="409">
        <v>0</v>
      </c>
      <c r="D475" s="409">
        <v>0</v>
      </c>
      <c r="E475" s="397" t="str">
        <f t="shared" si="63"/>
        <v/>
      </c>
    </row>
    <row r="476" spans="1:5" ht="36" customHeight="1">
      <c r="A476" s="325" t="s">
        <v>895</v>
      </c>
      <c r="B476" s="223" t="s">
        <v>896</v>
      </c>
      <c r="C476" s="409">
        <v>0</v>
      </c>
      <c r="D476" s="409">
        <v>0</v>
      </c>
      <c r="E476" s="226" t="str">
        <f>IF(C476&gt;0,D476/C476-1,IF(C476&lt;0,-(D476/C476-1),""))</f>
        <v/>
      </c>
    </row>
    <row r="477" spans="1:5" ht="36" customHeight="1">
      <c r="A477" s="325" t="s">
        <v>897</v>
      </c>
      <c r="B477" s="223" t="s">
        <v>898</v>
      </c>
      <c r="C477" s="409">
        <v>0</v>
      </c>
      <c r="D477" s="409">
        <v>0</v>
      </c>
      <c r="E477" s="397" t="str">
        <f t="shared" ref="E477:E482" si="64">IF(C477&lt;&gt;0,D477/C477-1,"")</f>
        <v/>
      </c>
    </row>
    <row r="478" spans="1:5" ht="36" customHeight="1">
      <c r="A478" s="325" t="s">
        <v>899</v>
      </c>
      <c r="B478" s="223" t="s">
        <v>900</v>
      </c>
      <c r="C478" s="409">
        <v>0</v>
      </c>
      <c r="D478" s="409">
        <v>0</v>
      </c>
      <c r="E478" s="397" t="str">
        <f t="shared" si="64"/>
        <v/>
      </c>
    </row>
    <row r="479" spans="1:5" ht="36" customHeight="1">
      <c r="A479" s="324" t="s">
        <v>901</v>
      </c>
      <c r="B479" s="403" t="s">
        <v>3208</v>
      </c>
      <c r="C479" s="330"/>
      <c r="D479" s="330"/>
      <c r="E479" s="397" t="str">
        <f t="shared" si="64"/>
        <v/>
      </c>
    </row>
    <row r="480" spans="1:5" ht="36" customHeight="1">
      <c r="A480" s="324" t="s">
        <v>77</v>
      </c>
      <c r="B480" s="221" t="s">
        <v>78</v>
      </c>
      <c r="C480" s="416">
        <f>SUM(C481,C497,C505,C516,C525,C535)</f>
        <v>1011</v>
      </c>
      <c r="D480" s="416">
        <f>SUM(D481,D497,D505,D516,D525,D535)</f>
        <v>1000</v>
      </c>
      <c r="E480" s="397">
        <f t="shared" si="64"/>
        <v>-1.0999999999999999E-2</v>
      </c>
    </row>
    <row r="481" spans="1:5" ht="36" customHeight="1">
      <c r="A481" s="324" t="s">
        <v>902</v>
      </c>
      <c r="B481" s="221" t="s">
        <v>903</v>
      </c>
      <c r="C481" s="416">
        <f>SUM(C482:C496)</f>
        <v>633</v>
      </c>
      <c r="D481" s="416">
        <f>SUM(D482:D496)</f>
        <v>652</v>
      </c>
      <c r="E481" s="397">
        <f t="shared" si="64"/>
        <v>0.03</v>
      </c>
    </row>
    <row r="482" spans="1:5" ht="36" customHeight="1">
      <c r="A482" s="325" t="s">
        <v>904</v>
      </c>
      <c r="B482" s="223" t="s">
        <v>130</v>
      </c>
      <c r="C482" s="409">
        <v>192</v>
      </c>
      <c r="D482" s="409">
        <v>176</v>
      </c>
      <c r="E482" s="397">
        <f t="shared" si="64"/>
        <v>-8.3000000000000004E-2</v>
      </c>
    </row>
    <row r="483" spans="1:5" ht="36" customHeight="1">
      <c r="A483" s="325" t="s">
        <v>905</v>
      </c>
      <c r="B483" s="223" t="s">
        <v>132</v>
      </c>
      <c r="C483" s="409">
        <v>0</v>
      </c>
      <c r="D483" s="409">
        <v>10</v>
      </c>
      <c r="E483" s="226" t="str">
        <f>IF(C483&gt;0,D483/C483-1,IF(C483&lt;0,-(D483/C483-1),""))</f>
        <v/>
      </c>
    </row>
    <row r="484" spans="1:5" ht="36" customHeight="1">
      <c r="A484" s="325" t="s">
        <v>906</v>
      </c>
      <c r="B484" s="223" t="s">
        <v>134</v>
      </c>
      <c r="C484" s="409">
        <v>0</v>
      </c>
      <c r="D484" s="409">
        <v>0</v>
      </c>
      <c r="E484" s="397" t="str">
        <f t="shared" ref="E484:E486" si="65">IF(C484&lt;&gt;0,D484/C484-1,"")</f>
        <v/>
      </c>
    </row>
    <row r="485" spans="1:5" ht="36" customHeight="1">
      <c r="A485" s="325" t="s">
        <v>907</v>
      </c>
      <c r="B485" s="223" t="s">
        <v>908</v>
      </c>
      <c r="C485" s="409">
        <v>40</v>
      </c>
      <c r="D485" s="409">
        <v>41</v>
      </c>
      <c r="E485" s="397">
        <f t="shared" si="65"/>
        <v>2.5000000000000001E-2</v>
      </c>
    </row>
    <row r="486" spans="1:5" ht="36" customHeight="1">
      <c r="A486" s="325" t="s">
        <v>909</v>
      </c>
      <c r="B486" s="223" t="s">
        <v>910</v>
      </c>
      <c r="C486" s="409">
        <v>0</v>
      </c>
      <c r="D486" s="409">
        <v>0</v>
      </c>
      <c r="E486" s="397" t="str">
        <f t="shared" si="65"/>
        <v/>
      </c>
    </row>
    <row r="487" spans="1:5" ht="36" customHeight="1">
      <c r="A487" s="325" t="s">
        <v>911</v>
      </c>
      <c r="B487" s="223" t="s">
        <v>912</v>
      </c>
      <c r="C487" s="409">
        <v>0</v>
      </c>
      <c r="D487" s="409">
        <v>0</v>
      </c>
      <c r="E487" s="226" t="str">
        <f>IF(C487&gt;0,D487/C487-1,IF(C487&lt;0,-(D487/C487-1),""))</f>
        <v/>
      </c>
    </row>
    <row r="488" spans="1:5" ht="36" customHeight="1">
      <c r="A488" s="325" t="s">
        <v>913</v>
      </c>
      <c r="B488" s="223" t="s">
        <v>914</v>
      </c>
      <c r="C488" s="409">
        <v>0</v>
      </c>
      <c r="D488" s="409">
        <v>0</v>
      </c>
      <c r="E488" s="397" t="str">
        <f t="shared" ref="E488:E497" si="66">IF(C488&lt;&gt;0,D488/C488-1,"")</f>
        <v/>
      </c>
    </row>
    <row r="489" spans="1:5" ht="36" customHeight="1">
      <c r="A489" s="325" t="s">
        <v>915</v>
      </c>
      <c r="B489" s="223" t="s">
        <v>916</v>
      </c>
      <c r="C489" s="409">
        <v>0</v>
      </c>
      <c r="D489" s="409">
        <v>0</v>
      </c>
      <c r="E489" s="397" t="str">
        <f t="shared" si="66"/>
        <v/>
      </c>
    </row>
    <row r="490" spans="1:5" ht="36" customHeight="1">
      <c r="A490" s="325" t="s">
        <v>917</v>
      </c>
      <c r="B490" s="223" t="s">
        <v>918</v>
      </c>
      <c r="C490" s="409">
        <v>398</v>
      </c>
      <c r="D490" s="409">
        <v>407</v>
      </c>
      <c r="E490" s="397">
        <f t="shared" si="66"/>
        <v>2.3E-2</v>
      </c>
    </row>
    <row r="491" spans="1:5" ht="36" customHeight="1">
      <c r="A491" s="325" t="s">
        <v>919</v>
      </c>
      <c r="B491" s="223" t="s">
        <v>920</v>
      </c>
      <c r="C491" s="409">
        <v>0</v>
      </c>
      <c r="D491" s="409">
        <v>0</v>
      </c>
      <c r="E491" s="397" t="str">
        <f t="shared" si="66"/>
        <v/>
      </c>
    </row>
    <row r="492" spans="1:5" ht="36" customHeight="1">
      <c r="A492" s="325" t="s">
        <v>921</v>
      </c>
      <c r="B492" s="223" t="s">
        <v>922</v>
      </c>
      <c r="C492" s="409">
        <v>3</v>
      </c>
      <c r="D492" s="409">
        <v>3</v>
      </c>
      <c r="E492" s="397">
        <f t="shared" si="66"/>
        <v>0</v>
      </c>
    </row>
    <row r="493" spans="1:5" ht="36" customHeight="1">
      <c r="A493" s="325" t="s">
        <v>923</v>
      </c>
      <c r="B493" s="223" t="s">
        <v>924</v>
      </c>
      <c r="C493" s="409">
        <v>0</v>
      </c>
      <c r="D493" s="409">
        <v>0</v>
      </c>
      <c r="E493" s="397" t="str">
        <f t="shared" si="66"/>
        <v/>
      </c>
    </row>
    <row r="494" spans="1:5" ht="36" customHeight="1">
      <c r="A494" s="325" t="s">
        <v>925</v>
      </c>
      <c r="B494" s="223" t="s">
        <v>926</v>
      </c>
      <c r="C494" s="409">
        <v>0</v>
      </c>
      <c r="D494" s="409">
        <v>0</v>
      </c>
      <c r="E494" s="397" t="str">
        <f t="shared" si="66"/>
        <v/>
      </c>
    </row>
    <row r="495" spans="1:5" ht="36" customHeight="1">
      <c r="A495" s="325" t="s">
        <v>927</v>
      </c>
      <c r="B495" s="223" t="s">
        <v>928</v>
      </c>
      <c r="C495" s="409">
        <v>0</v>
      </c>
      <c r="D495" s="409">
        <v>0</v>
      </c>
      <c r="E495" s="397" t="str">
        <f t="shared" si="66"/>
        <v/>
      </c>
    </row>
    <row r="496" spans="1:5" ht="36" customHeight="1">
      <c r="A496" s="325" t="s">
        <v>929</v>
      </c>
      <c r="B496" s="223" t="s">
        <v>930</v>
      </c>
      <c r="C496" s="409">
        <v>0</v>
      </c>
      <c r="D496" s="409">
        <v>15</v>
      </c>
      <c r="E496" s="397" t="str">
        <f t="shared" si="66"/>
        <v/>
      </c>
    </row>
    <row r="497" spans="1:5" ht="36" customHeight="1">
      <c r="A497" s="324" t="s">
        <v>931</v>
      </c>
      <c r="B497" s="221" t="s">
        <v>932</v>
      </c>
      <c r="C497" s="416">
        <f>SUM(C498:C504)</f>
        <v>47</v>
      </c>
      <c r="D497" s="416">
        <f>SUM(D498:D504)</f>
        <v>35</v>
      </c>
      <c r="E497" s="397">
        <f t="shared" si="66"/>
        <v>-0.255</v>
      </c>
    </row>
    <row r="498" spans="1:5" ht="36" customHeight="1">
      <c r="A498" s="325" t="s">
        <v>933</v>
      </c>
      <c r="B498" s="223" t="s">
        <v>130</v>
      </c>
      <c r="C498" s="409">
        <v>47</v>
      </c>
      <c r="D498" s="409">
        <v>35</v>
      </c>
      <c r="E498" s="226">
        <f>IF(C498&gt;0,D498/C498-1,IF(C498&lt;0,-(D498/C498-1),""))</f>
        <v>-0.255</v>
      </c>
    </row>
    <row r="499" spans="1:5" ht="36" customHeight="1">
      <c r="A499" s="325" t="s">
        <v>934</v>
      </c>
      <c r="B499" s="223" t="s">
        <v>132</v>
      </c>
      <c r="C499" s="409">
        <v>0</v>
      </c>
      <c r="D499" s="409">
        <v>0</v>
      </c>
      <c r="E499" s="226" t="str">
        <f>IF(C499&gt;0,D499/C499-1,IF(C499&lt;0,-(D499/C499-1),""))</f>
        <v/>
      </c>
    </row>
    <row r="500" spans="1:5" ht="36" customHeight="1">
      <c r="A500" s="325" t="s">
        <v>935</v>
      </c>
      <c r="B500" s="223" t="s">
        <v>134</v>
      </c>
      <c r="C500" s="409">
        <v>0</v>
      </c>
      <c r="D500" s="409">
        <v>0</v>
      </c>
      <c r="E500" s="226" t="str">
        <f>IF(C500&gt;0,D500/C500-1,IF(C500&lt;0,-(D500/C500-1),""))</f>
        <v/>
      </c>
    </row>
    <row r="501" spans="1:5" ht="36" customHeight="1">
      <c r="A501" s="325" t="s">
        <v>936</v>
      </c>
      <c r="B501" s="223" t="s">
        <v>937</v>
      </c>
      <c r="C501" s="409">
        <v>0</v>
      </c>
      <c r="D501" s="409">
        <v>0</v>
      </c>
      <c r="E501" s="397" t="str">
        <f t="shared" ref="E501:E502" si="67">IF(C501&lt;&gt;0,D501/C501-1,"")</f>
        <v/>
      </c>
    </row>
    <row r="502" spans="1:5" ht="36" customHeight="1">
      <c r="A502" s="325" t="s">
        <v>938</v>
      </c>
      <c r="B502" s="223" t="s">
        <v>939</v>
      </c>
      <c r="C502" s="409">
        <v>0</v>
      </c>
      <c r="D502" s="409">
        <v>0</v>
      </c>
      <c r="E502" s="397" t="str">
        <f t="shared" si="67"/>
        <v/>
      </c>
    </row>
    <row r="503" spans="1:5" ht="36" customHeight="1">
      <c r="A503" s="325" t="s">
        <v>940</v>
      </c>
      <c r="B503" s="223" t="s">
        <v>941</v>
      </c>
      <c r="C503" s="409">
        <v>0</v>
      </c>
      <c r="D503" s="409">
        <v>0</v>
      </c>
      <c r="E503" s="226" t="str">
        <f>IF(C503&gt;0,D503/C503-1,IF(C503&lt;0,-(D503/C503-1),""))</f>
        <v/>
      </c>
    </row>
    <row r="504" spans="1:5" ht="36" customHeight="1">
      <c r="A504" s="325" t="s">
        <v>942</v>
      </c>
      <c r="B504" s="223" t="s">
        <v>943</v>
      </c>
      <c r="C504" s="409">
        <v>0</v>
      </c>
      <c r="D504" s="409">
        <v>0</v>
      </c>
      <c r="E504" s="397" t="str">
        <f t="shared" ref="E504:E506" si="68">IF(C504&lt;&gt;0,D504/C504-1,"")</f>
        <v/>
      </c>
    </row>
    <row r="505" spans="1:5" ht="36" customHeight="1">
      <c r="A505" s="324" t="s">
        <v>944</v>
      </c>
      <c r="B505" s="221" t="s">
        <v>945</v>
      </c>
      <c r="C505" s="410">
        <f>SUM(C506:C515)</f>
        <v>0</v>
      </c>
      <c r="D505" s="410">
        <f>SUM(D506:D515)</f>
        <v>0</v>
      </c>
      <c r="E505" s="397" t="str">
        <f t="shared" si="68"/>
        <v/>
      </c>
    </row>
    <row r="506" spans="1:5" ht="36" customHeight="1">
      <c r="A506" s="325" t="s">
        <v>946</v>
      </c>
      <c r="B506" s="223" t="s">
        <v>130</v>
      </c>
      <c r="C506" s="409">
        <v>0</v>
      </c>
      <c r="D506" s="409">
        <v>0</v>
      </c>
      <c r="E506" s="397" t="str">
        <f t="shared" si="68"/>
        <v/>
      </c>
    </row>
    <row r="507" spans="1:5" ht="36" customHeight="1">
      <c r="A507" s="325" t="s">
        <v>947</v>
      </c>
      <c r="B507" s="223" t="s">
        <v>132</v>
      </c>
      <c r="C507" s="409">
        <v>0</v>
      </c>
      <c r="D507" s="409">
        <v>0</v>
      </c>
      <c r="E507" s="226" t="str">
        <f>IF(C507&gt;0,D507/C507-1,IF(C507&lt;0,-(D507/C507-1),""))</f>
        <v/>
      </c>
    </row>
    <row r="508" spans="1:5" ht="36" customHeight="1">
      <c r="A508" s="325" t="s">
        <v>948</v>
      </c>
      <c r="B508" s="223" t="s">
        <v>134</v>
      </c>
      <c r="C508" s="409">
        <v>0</v>
      </c>
      <c r="D508" s="409">
        <v>0</v>
      </c>
      <c r="E508" s="397" t="str">
        <f t="shared" ref="E508:E509" si="69">IF(C508&lt;&gt;0,D508/C508-1,"")</f>
        <v/>
      </c>
    </row>
    <row r="509" spans="1:5" ht="36" customHeight="1">
      <c r="A509" s="325" t="s">
        <v>949</v>
      </c>
      <c r="B509" s="223" t="s">
        <v>950</v>
      </c>
      <c r="C509" s="409">
        <v>0</v>
      </c>
      <c r="D509" s="409">
        <v>0</v>
      </c>
      <c r="E509" s="397" t="str">
        <f t="shared" si="69"/>
        <v/>
      </c>
    </row>
    <row r="510" spans="1:5" ht="36" customHeight="1">
      <c r="A510" s="325" t="s">
        <v>951</v>
      </c>
      <c r="B510" s="223" t="s">
        <v>952</v>
      </c>
      <c r="C510" s="409">
        <v>0</v>
      </c>
      <c r="D510" s="409">
        <v>0</v>
      </c>
      <c r="E510" s="226" t="str">
        <f>IF(C510&gt;0,D510/C510-1,IF(C510&lt;0,-(D510/C510-1),""))</f>
        <v/>
      </c>
    </row>
    <row r="511" spans="1:5" ht="36" customHeight="1">
      <c r="A511" s="325" t="s">
        <v>953</v>
      </c>
      <c r="B511" s="223" t="s">
        <v>954</v>
      </c>
      <c r="C511" s="409">
        <v>0</v>
      </c>
      <c r="D511" s="409">
        <v>0</v>
      </c>
      <c r="E511" s="397" t="str">
        <f t="shared" ref="E511:E516" si="70">IF(C511&lt;&gt;0,D511/C511-1,"")</f>
        <v/>
      </c>
    </row>
    <row r="512" spans="1:5" ht="36" customHeight="1">
      <c r="A512" s="325" t="s">
        <v>955</v>
      </c>
      <c r="B512" s="223" t="s">
        <v>956</v>
      </c>
      <c r="C512" s="409">
        <v>0</v>
      </c>
      <c r="D512" s="409">
        <v>0</v>
      </c>
      <c r="E512" s="397" t="str">
        <f t="shared" si="70"/>
        <v/>
      </c>
    </row>
    <row r="513" spans="1:5" ht="36" customHeight="1">
      <c r="A513" s="325" t="s">
        <v>957</v>
      </c>
      <c r="B513" s="223" t="s">
        <v>958</v>
      </c>
      <c r="C513" s="409">
        <v>0</v>
      </c>
      <c r="D513" s="409">
        <v>0</v>
      </c>
      <c r="E513" s="397" t="str">
        <f t="shared" si="70"/>
        <v/>
      </c>
    </row>
    <row r="514" spans="1:5" ht="36" customHeight="1">
      <c r="A514" s="325" t="s">
        <v>959</v>
      </c>
      <c r="B514" s="223" t="s">
        <v>960</v>
      </c>
      <c r="C514" s="409">
        <v>0</v>
      </c>
      <c r="D514" s="409">
        <v>0</v>
      </c>
      <c r="E514" s="397" t="str">
        <f t="shared" si="70"/>
        <v/>
      </c>
    </row>
    <row r="515" spans="1:5" ht="36" customHeight="1">
      <c r="A515" s="325" t="s">
        <v>961</v>
      </c>
      <c r="B515" s="223" t="s">
        <v>962</v>
      </c>
      <c r="C515" s="409">
        <v>0</v>
      </c>
      <c r="D515" s="409">
        <v>0</v>
      </c>
      <c r="E515" s="397" t="str">
        <f t="shared" si="70"/>
        <v/>
      </c>
    </row>
    <row r="516" spans="1:5" ht="36" customHeight="1">
      <c r="A516" s="324" t="s">
        <v>963</v>
      </c>
      <c r="B516" s="221" t="s">
        <v>964</v>
      </c>
      <c r="C516" s="416">
        <f>SUM(C517:C524)</f>
        <v>104</v>
      </c>
      <c r="D516" s="416">
        <f>SUM(D517:D524)</f>
        <v>80</v>
      </c>
      <c r="E516" s="397">
        <f t="shared" si="70"/>
        <v>-0.23100000000000001</v>
      </c>
    </row>
    <row r="517" spans="1:5" ht="36" customHeight="1">
      <c r="A517" s="325" t="s">
        <v>965</v>
      </c>
      <c r="B517" s="223" t="s">
        <v>130</v>
      </c>
      <c r="C517" s="409">
        <v>0</v>
      </c>
      <c r="D517" s="409">
        <v>0</v>
      </c>
      <c r="E517" s="226" t="str">
        <f>IF(C517&gt;0,D517/C517-1,IF(C517&lt;0,-(D517/C517-1),""))</f>
        <v/>
      </c>
    </row>
    <row r="518" spans="1:5" ht="36" customHeight="1">
      <c r="A518" s="325" t="s">
        <v>966</v>
      </c>
      <c r="B518" s="223" t="s">
        <v>132</v>
      </c>
      <c r="C518" s="409">
        <v>0</v>
      </c>
      <c r="D518" s="409">
        <v>0</v>
      </c>
      <c r="E518" s="226" t="str">
        <f>IF(C518&gt;0,D518/C518-1,IF(C518&lt;0,-(D518/C518-1),""))</f>
        <v/>
      </c>
    </row>
    <row r="519" spans="1:5" ht="36" customHeight="1">
      <c r="A519" s="325" t="s">
        <v>967</v>
      </c>
      <c r="B519" s="223" t="s">
        <v>134</v>
      </c>
      <c r="C519" s="409">
        <v>0</v>
      </c>
      <c r="D519" s="409">
        <v>0</v>
      </c>
      <c r="E519" s="226" t="str">
        <f>IF(C519&gt;0,D519/C519-1,IF(C519&lt;0,-(D519/C519-1),""))</f>
        <v/>
      </c>
    </row>
    <row r="520" spans="1:5" ht="36" customHeight="1">
      <c r="A520" s="325" t="s">
        <v>968</v>
      </c>
      <c r="B520" s="223" t="s">
        <v>969</v>
      </c>
      <c r="C520" s="409">
        <v>0</v>
      </c>
      <c r="D520" s="409">
        <v>0</v>
      </c>
      <c r="E520" s="226" t="str">
        <f>IF(C520&gt;0,D520/C520-1,IF(C520&lt;0,-(D520/C520-1),""))</f>
        <v/>
      </c>
    </row>
    <row r="521" spans="1:5" ht="36" customHeight="1">
      <c r="A521" s="325" t="s">
        <v>970</v>
      </c>
      <c r="B521" s="223" t="s">
        <v>971</v>
      </c>
      <c r="C521" s="409">
        <v>0</v>
      </c>
      <c r="D521" s="409">
        <v>0</v>
      </c>
      <c r="E521" s="397" t="str">
        <f>IF(C521&lt;&gt;0,D521/C521-1,"")</f>
        <v/>
      </c>
    </row>
    <row r="522" spans="1:5" ht="36" customHeight="1">
      <c r="A522" s="325" t="s">
        <v>972</v>
      </c>
      <c r="B522" s="223" t="s">
        <v>973</v>
      </c>
      <c r="C522" s="409">
        <v>0</v>
      </c>
      <c r="D522" s="409">
        <v>0</v>
      </c>
      <c r="E522" s="226" t="str">
        <f>IF(C522&gt;0,D522/C522-1,IF(C522&lt;0,-(D522/C522-1),""))</f>
        <v/>
      </c>
    </row>
    <row r="523" spans="1:5" ht="36" customHeight="1">
      <c r="A523" s="325" t="s">
        <v>974</v>
      </c>
      <c r="B523" s="223" t="s">
        <v>975</v>
      </c>
      <c r="C523" s="409">
        <v>104</v>
      </c>
      <c r="D523" s="409">
        <v>80</v>
      </c>
      <c r="E523" s="397">
        <f>IF(C523&lt;&gt;0,D523/C523-1,"")</f>
        <v>-0.23100000000000001</v>
      </c>
    </row>
    <row r="524" spans="1:5" ht="36" customHeight="1">
      <c r="A524" s="325" t="s">
        <v>976</v>
      </c>
      <c r="B524" s="223" t="s">
        <v>977</v>
      </c>
      <c r="C524" s="409">
        <v>0</v>
      </c>
      <c r="D524" s="409">
        <v>0</v>
      </c>
      <c r="E524" s="226" t="str">
        <f>IF(C524&gt;0,D524/C524-1,IF(C524&lt;0,-(D524/C524-1),""))</f>
        <v/>
      </c>
    </row>
    <row r="525" spans="1:5" ht="36" customHeight="1">
      <c r="A525" s="324" t="s">
        <v>978</v>
      </c>
      <c r="B525" s="221" t="s">
        <v>979</v>
      </c>
      <c r="C525" s="416">
        <f>SUM(C526:C534)</f>
        <v>221</v>
      </c>
      <c r="D525" s="416">
        <f>SUM(D526:D534)</f>
        <v>233</v>
      </c>
      <c r="E525" s="397">
        <f t="shared" ref="E525:E526" si="71">IF(C525&lt;&gt;0,D525/C525-1,"")</f>
        <v>5.3999999999999999E-2</v>
      </c>
    </row>
    <row r="526" spans="1:5" ht="36" customHeight="1">
      <c r="A526" s="325" t="s">
        <v>980</v>
      </c>
      <c r="B526" s="223" t="s">
        <v>130</v>
      </c>
      <c r="C526" s="409">
        <v>0</v>
      </c>
      <c r="D526" s="409">
        <v>0</v>
      </c>
      <c r="E526" s="397" t="str">
        <f t="shared" si="71"/>
        <v/>
      </c>
    </row>
    <row r="527" spans="1:5" ht="36" customHeight="1">
      <c r="A527" s="325" t="s">
        <v>981</v>
      </c>
      <c r="B527" s="223" t="s">
        <v>132</v>
      </c>
      <c r="C527" s="409">
        <v>0</v>
      </c>
      <c r="D527" s="409">
        <v>0</v>
      </c>
      <c r="E527" s="226" t="str">
        <f>IF(C527&gt;0,D527/C527-1,IF(C527&lt;0,-(D527/C527-1),""))</f>
        <v/>
      </c>
    </row>
    <row r="528" spans="1:5" ht="36" customHeight="1">
      <c r="A528" s="325" t="s">
        <v>982</v>
      </c>
      <c r="B528" s="223" t="s">
        <v>134</v>
      </c>
      <c r="C528" s="409">
        <v>0</v>
      </c>
      <c r="D528" s="409">
        <v>0</v>
      </c>
      <c r="E528" s="397" t="str">
        <f t="shared" ref="E528:E544" si="72">IF(C528&lt;&gt;0,D528/C528-1,"")</f>
        <v/>
      </c>
    </row>
    <row r="529" spans="1:5" ht="36" customHeight="1">
      <c r="A529" s="325" t="s">
        <v>983</v>
      </c>
      <c r="B529" s="223" t="s">
        <v>984</v>
      </c>
      <c r="C529" s="409">
        <v>0</v>
      </c>
      <c r="D529" s="409">
        <v>0</v>
      </c>
      <c r="E529" s="397" t="str">
        <f t="shared" si="72"/>
        <v/>
      </c>
    </row>
    <row r="530" spans="1:5" ht="36" customHeight="1">
      <c r="A530" s="325" t="s">
        <v>985</v>
      </c>
      <c r="B530" s="223" t="s">
        <v>986</v>
      </c>
      <c r="C530" s="409">
        <v>221</v>
      </c>
      <c r="D530" s="409">
        <v>0</v>
      </c>
      <c r="E530" s="397">
        <f t="shared" si="72"/>
        <v>-1</v>
      </c>
    </row>
    <row r="531" spans="1:5" ht="36" customHeight="1">
      <c r="A531" s="325" t="s">
        <v>987</v>
      </c>
      <c r="B531" s="223" t="s">
        <v>988</v>
      </c>
      <c r="C531" s="409">
        <v>0</v>
      </c>
      <c r="D531" s="409">
        <v>0</v>
      </c>
      <c r="E531" s="397" t="str">
        <f t="shared" si="72"/>
        <v/>
      </c>
    </row>
    <row r="532" spans="1:5" ht="36" customHeight="1">
      <c r="A532" s="335" t="s">
        <v>989</v>
      </c>
      <c r="B532" s="223" t="s">
        <v>990</v>
      </c>
      <c r="C532" s="409">
        <v>0</v>
      </c>
      <c r="D532" s="409">
        <v>0</v>
      </c>
      <c r="E532" s="397" t="str">
        <f t="shared" si="72"/>
        <v/>
      </c>
    </row>
    <row r="533" spans="1:5" ht="36" customHeight="1">
      <c r="A533" s="335" t="s">
        <v>991</v>
      </c>
      <c r="B533" s="223" t="s">
        <v>992</v>
      </c>
      <c r="C533" s="409">
        <v>0</v>
      </c>
      <c r="D533" s="409">
        <v>233</v>
      </c>
      <c r="E533" s="397" t="str">
        <f t="shared" si="72"/>
        <v/>
      </c>
    </row>
    <row r="534" spans="1:5" ht="36" customHeight="1">
      <c r="A534" s="325" t="s">
        <v>993</v>
      </c>
      <c r="B534" s="223" t="s">
        <v>994</v>
      </c>
      <c r="C534" s="409">
        <v>0</v>
      </c>
      <c r="D534" s="409">
        <v>0</v>
      </c>
      <c r="E534" s="397" t="str">
        <f t="shared" si="72"/>
        <v/>
      </c>
    </row>
    <row r="535" spans="1:5" ht="36" customHeight="1">
      <c r="A535" s="324" t="s">
        <v>995</v>
      </c>
      <c r="B535" s="221" t="s">
        <v>996</v>
      </c>
      <c r="C535" s="416">
        <f>SUM(C536:C538)</f>
        <v>6</v>
      </c>
      <c r="D535" s="416">
        <f>SUM(D536:D538)</f>
        <v>0</v>
      </c>
      <c r="E535" s="397">
        <f t="shared" si="72"/>
        <v>-1</v>
      </c>
    </row>
    <row r="536" spans="1:5" ht="36" customHeight="1">
      <c r="A536" s="325" t="s">
        <v>997</v>
      </c>
      <c r="B536" s="223" t="s">
        <v>998</v>
      </c>
      <c r="C536" s="409">
        <v>0</v>
      </c>
      <c r="D536" s="409">
        <v>0</v>
      </c>
      <c r="E536" s="397" t="str">
        <f t="shared" si="72"/>
        <v/>
      </c>
    </row>
    <row r="537" spans="1:5" ht="36" customHeight="1">
      <c r="A537" s="325" t="s">
        <v>999</v>
      </c>
      <c r="B537" s="223" t="s">
        <v>1000</v>
      </c>
      <c r="C537" s="409">
        <v>6</v>
      </c>
      <c r="D537" s="409">
        <v>0</v>
      </c>
      <c r="E537" s="397">
        <f t="shared" si="72"/>
        <v>-1</v>
      </c>
    </row>
    <row r="538" spans="1:5" ht="36" customHeight="1">
      <c r="A538" s="325" t="s">
        <v>1001</v>
      </c>
      <c r="B538" s="223" t="s">
        <v>1002</v>
      </c>
      <c r="C538" s="409">
        <v>0</v>
      </c>
      <c r="D538" s="409">
        <v>0</v>
      </c>
      <c r="E538" s="397" t="str">
        <f t="shared" si="72"/>
        <v/>
      </c>
    </row>
    <row r="539" spans="1:5" ht="36" customHeight="1">
      <c r="A539" s="328" t="s">
        <v>1003</v>
      </c>
      <c r="B539" s="402" t="s">
        <v>3208</v>
      </c>
      <c r="C539" s="330"/>
      <c r="D539" s="330"/>
      <c r="E539" s="397" t="str">
        <f t="shared" si="72"/>
        <v/>
      </c>
    </row>
    <row r="540" spans="1:5" ht="36" customHeight="1">
      <c r="A540" s="324" t="s">
        <v>79</v>
      </c>
      <c r="B540" s="221" t="s">
        <v>80</v>
      </c>
      <c r="C540" s="416">
        <f>SUM(C541,C560,C568,C570,C579,C583,C593,C601,C608,C616,C625,C630,C633,C636,C639,C642,C645,C649,C654,C662,C665)</f>
        <v>15208</v>
      </c>
      <c r="D540" s="416">
        <f>SUM(D541,D560,D568,D570,D579,D583,D593,D601,D608,D616,D625,D630,D633,D636,D639,D642,D645,D649,D654,D662,D665)</f>
        <v>11914</v>
      </c>
      <c r="E540" s="397">
        <f t="shared" si="72"/>
        <v>-0.217</v>
      </c>
    </row>
    <row r="541" spans="1:5" ht="36" customHeight="1">
      <c r="A541" s="324" t="s">
        <v>1004</v>
      </c>
      <c r="B541" s="221" t="s">
        <v>1005</v>
      </c>
      <c r="C541" s="416">
        <f>SUM(C542:C559)</f>
        <v>2736</v>
      </c>
      <c r="D541" s="416">
        <f>SUM(D542:D559)</f>
        <v>2465</v>
      </c>
      <c r="E541" s="397">
        <f t="shared" si="72"/>
        <v>-9.9000000000000005E-2</v>
      </c>
    </row>
    <row r="542" spans="1:5" ht="36" customHeight="1">
      <c r="A542" s="325" t="s">
        <v>1006</v>
      </c>
      <c r="B542" s="223" t="s">
        <v>130</v>
      </c>
      <c r="C542" s="409">
        <v>721</v>
      </c>
      <c r="D542" s="409">
        <v>734</v>
      </c>
      <c r="E542" s="397">
        <f t="shared" si="72"/>
        <v>1.7999999999999999E-2</v>
      </c>
    </row>
    <row r="543" spans="1:5" ht="36" customHeight="1">
      <c r="A543" s="325" t="s">
        <v>1007</v>
      </c>
      <c r="B543" s="223" t="s">
        <v>132</v>
      </c>
      <c r="C543" s="409">
        <v>0</v>
      </c>
      <c r="D543" s="409">
        <v>0</v>
      </c>
      <c r="E543" s="397" t="str">
        <f t="shared" si="72"/>
        <v/>
      </c>
    </row>
    <row r="544" spans="1:5" ht="36" customHeight="1">
      <c r="A544" s="325" t="s">
        <v>1008</v>
      </c>
      <c r="B544" s="223" t="s">
        <v>134</v>
      </c>
      <c r="C544" s="409">
        <v>0</v>
      </c>
      <c r="D544" s="409">
        <v>0</v>
      </c>
      <c r="E544" s="397" t="str">
        <f t="shared" si="72"/>
        <v/>
      </c>
    </row>
    <row r="545" spans="1:5" ht="36" customHeight="1">
      <c r="A545" s="325" t="s">
        <v>1009</v>
      </c>
      <c r="B545" s="223" t="s">
        <v>1010</v>
      </c>
      <c r="C545" s="409">
        <v>0</v>
      </c>
      <c r="D545" s="409">
        <v>0</v>
      </c>
      <c r="E545" s="226" t="str">
        <f>IF(C545&gt;0,D545/C545-1,IF(C545&lt;0,-(D545/C545-1),""))</f>
        <v/>
      </c>
    </row>
    <row r="546" spans="1:5" ht="36" customHeight="1">
      <c r="A546" s="325" t="s">
        <v>1011</v>
      </c>
      <c r="B546" s="223" t="s">
        <v>1012</v>
      </c>
      <c r="C546" s="409">
        <v>0</v>
      </c>
      <c r="D546" s="409">
        <v>0</v>
      </c>
      <c r="E546" s="226" t="str">
        <f>IF(C546&gt;0,D546/C546-1,IF(C546&lt;0,-(D546/C546-1),""))</f>
        <v/>
      </c>
    </row>
    <row r="547" spans="1:5" ht="36" customHeight="1">
      <c r="A547" s="325" t="s">
        <v>1013</v>
      </c>
      <c r="B547" s="223" t="s">
        <v>1014</v>
      </c>
      <c r="C547" s="409">
        <v>0</v>
      </c>
      <c r="D547" s="409">
        <v>0</v>
      </c>
      <c r="E547" s="226" t="str">
        <f>IF(C547&gt;0,D547/C547-1,IF(C547&lt;0,-(D547/C547-1),""))</f>
        <v/>
      </c>
    </row>
    <row r="548" spans="1:5" ht="36" customHeight="1">
      <c r="A548" s="325" t="s">
        <v>1015</v>
      </c>
      <c r="B548" s="223" t="s">
        <v>1016</v>
      </c>
      <c r="C548" s="409">
        <v>0</v>
      </c>
      <c r="D548" s="409">
        <v>0</v>
      </c>
      <c r="E548" s="397" t="str">
        <f t="shared" ref="E548:E552" si="73">IF(C548&lt;&gt;0,D548/C548-1,"")</f>
        <v/>
      </c>
    </row>
    <row r="549" spans="1:5" ht="36" customHeight="1">
      <c r="A549" s="325" t="s">
        <v>1017</v>
      </c>
      <c r="B549" s="223" t="s">
        <v>231</v>
      </c>
      <c r="C549" s="409">
        <v>0</v>
      </c>
      <c r="D549" s="409">
        <v>0</v>
      </c>
      <c r="E549" s="397" t="str">
        <f t="shared" si="73"/>
        <v/>
      </c>
    </row>
    <row r="550" spans="1:5" ht="36" customHeight="1">
      <c r="A550" s="325" t="s">
        <v>1018</v>
      </c>
      <c r="B550" s="223" t="s">
        <v>1019</v>
      </c>
      <c r="C550" s="409">
        <v>10</v>
      </c>
      <c r="D550" s="409">
        <v>0</v>
      </c>
      <c r="E550" s="397">
        <f t="shared" si="73"/>
        <v>-1</v>
      </c>
    </row>
    <row r="551" spans="1:5" ht="36" customHeight="1">
      <c r="A551" s="325" t="s">
        <v>1020</v>
      </c>
      <c r="B551" s="223" t="s">
        <v>1021</v>
      </c>
      <c r="C551" s="409">
        <v>0</v>
      </c>
      <c r="D551" s="409">
        <v>0</v>
      </c>
      <c r="E551" s="397" t="str">
        <f t="shared" si="73"/>
        <v/>
      </c>
    </row>
    <row r="552" spans="1:5" ht="36" customHeight="1">
      <c r="A552" s="325" t="s">
        <v>1022</v>
      </c>
      <c r="B552" s="223" t="s">
        <v>1023</v>
      </c>
      <c r="C552" s="409">
        <v>0</v>
      </c>
      <c r="D552" s="409">
        <v>0</v>
      </c>
      <c r="E552" s="397" t="str">
        <f t="shared" si="73"/>
        <v/>
      </c>
    </row>
    <row r="553" spans="1:5" ht="36" customHeight="1">
      <c r="A553" s="325" t="s">
        <v>1024</v>
      </c>
      <c r="B553" s="223" t="s">
        <v>1025</v>
      </c>
      <c r="C553" s="409">
        <v>0</v>
      </c>
      <c r="D553" s="409">
        <v>0</v>
      </c>
      <c r="E553" s="226" t="str">
        <f>IF(C553&gt;0,D553/C553-1,IF(C553&lt;0,-(D553/C553-1),""))</f>
        <v/>
      </c>
    </row>
    <row r="554" spans="1:5" ht="36" customHeight="1">
      <c r="A554" s="327">
        <v>2080113</v>
      </c>
      <c r="B554" s="334" t="s">
        <v>297</v>
      </c>
      <c r="C554" s="409">
        <v>0</v>
      </c>
      <c r="D554" s="409">
        <v>0</v>
      </c>
      <c r="E554" s="226" t="str">
        <f>IF(C554&gt;0,D554/C554-1,IF(C554&lt;0,-(D554/C554-1),""))</f>
        <v/>
      </c>
    </row>
    <row r="555" spans="1:5" ht="36" customHeight="1">
      <c r="A555" s="327">
        <v>2080114</v>
      </c>
      <c r="B555" s="334" t="s">
        <v>299</v>
      </c>
      <c r="C555" s="409">
        <v>0</v>
      </c>
      <c r="D555" s="409">
        <v>0</v>
      </c>
      <c r="E555" s="226" t="str">
        <f>IF(C555&gt;0,D555/C555-1,IF(C555&lt;0,-(D555/C555-1),""))</f>
        <v/>
      </c>
    </row>
    <row r="556" spans="1:5" ht="36" customHeight="1">
      <c r="A556" s="327">
        <v>2080115</v>
      </c>
      <c r="B556" s="334" t="s">
        <v>301</v>
      </c>
      <c r="C556" s="409">
        <v>0</v>
      </c>
      <c r="D556" s="409">
        <v>0</v>
      </c>
      <c r="E556" s="226" t="str">
        <f>IF(C556&gt;0,D556/C556-1,IF(C556&lt;0,-(D556/C556-1),""))</f>
        <v/>
      </c>
    </row>
    <row r="557" spans="1:5" ht="36" customHeight="1">
      <c r="A557" s="327">
        <v>2080116</v>
      </c>
      <c r="B557" s="334" t="s">
        <v>303</v>
      </c>
      <c r="C557" s="409">
        <v>0</v>
      </c>
      <c r="D557" s="409">
        <v>0</v>
      </c>
      <c r="E557" s="397" t="str">
        <f>IF(C557&lt;&gt;0,D557/C557-1,"")</f>
        <v/>
      </c>
    </row>
    <row r="558" spans="1:5" ht="36" customHeight="1">
      <c r="A558" s="327">
        <v>2080150</v>
      </c>
      <c r="B558" s="334" t="s">
        <v>148</v>
      </c>
      <c r="C558" s="409">
        <v>0</v>
      </c>
      <c r="D558" s="409">
        <v>0</v>
      </c>
      <c r="E558" s="226" t="str">
        <f>IF(C558&gt;0,D558/C558-1,IF(C558&lt;0,-(D558/C558-1),""))</f>
        <v/>
      </c>
    </row>
    <row r="559" spans="1:5" ht="36" customHeight="1">
      <c r="A559" s="325" t="s">
        <v>1026</v>
      </c>
      <c r="B559" s="223" t="s">
        <v>1027</v>
      </c>
      <c r="C559" s="409">
        <v>2005</v>
      </c>
      <c r="D559" s="409">
        <v>1731</v>
      </c>
      <c r="E559" s="397">
        <f t="shared" ref="E559:E561" si="74">IF(C559&lt;&gt;0,D559/C559-1,"")</f>
        <v>-0.13700000000000001</v>
      </c>
    </row>
    <row r="560" spans="1:5" ht="36" customHeight="1">
      <c r="A560" s="324" t="s">
        <v>1028</v>
      </c>
      <c r="B560" s="221" t="s">
        <v>1029</v>
      </c>
      <c r="C560" s="416">
        <f>SUM(C561:C567)</f>
        <v>2943</v>
      </c>
      <c r="D560" s="416">
        <f>SUM(D561:D567)</f>
        <v>2955</v>
      </c>
      <c r="E560" s="397">
        <f t="shared" si="74"/>
        <v>4.0000000000000001E-3</v>
      </c>
    </row>
    <row r="561" spans="1:5" ht="36" customHeight="1">
      <c r="A561" s="325" t="s">
        <v>1030</v>
      </c>
      <c r="B561" s="223" t="s">
        <v>130</v>
      </c>
      <c r="C561" s="409">
        <v>276</v>
      </c>
      <c r="D561" s="409">
        <v>226</v>
      </c>
      <c r="E561" s="397">
        <f t="shared" si="74"/>
        <v>-0.18099999999999999</v>
      </c>
    </row>
    <row r="562" spans="1:5" ht="36" customHeight="1">
      <c r="A562" s="325" t="s">
        <v>1031</v>
      </c>
      <c r="B562" s="223" t="s">
        <v>132</v>
      </c>
      <c r="C562" s="409">
        <v>0</v>
      </c>
      <c r="D562" s="409">
        <v>0</v>
      </c>
      <c r="E562" s="226" t="str">
        <f>IF(C562&gt;0,D562/C562-1,IF(C562&lt;0,-(D562/C562-1),""))</f>
        <v/>
      </c>
    </row>
    <row r="563" spans="1:5" ht="36" customHeight="1">
      <c r="A563" s="325" t="s">
        <v>1032</v>
      </c>
      <c r="B563" s="223" t="s">
        <v>134</v>
      </c>
      <c r="C563" s="409">
        <v>0</v>
      </c>
      <c r="D563" s="409">
        <v>0</v>
      </c>
      <c r="E563" s="397" t="str">
        <f t="shared" ref="E563:E567" si="75">IF(C563&lt;&gt;0,D563/C563-1,"")</f>
        <v/>
      </c>
    </row>
    <row r="564" spans="1:5" ht="36" customHeight="1">
      <c r="A564" s="325" t="s">
        <v>1033</v>
      </c>
      <c r="B564" s="223" t="s">
        <v>1034</v>
      </c>
      <c r="C564" s="409">
        <v>0</v>
      </c>
      <c r="D564" s="409">
        <v>0</v>
      </c>
      <c r="E564" s="397" t="str">
        <f t="shared" si="75"/>
        <v/>
      </c>
    </row>
    <row r="565" spans="1:5" ht="36" customHeight="1">
      <c r="A565" s="325" t="s">
        <v>1035</v>
      </c>
      <c r="B565" s="223" t="s">
        <v>1036</v>
      </c>
      <c r="C565" s="409">
        <v>0</v>
      </c>
      <c r="D565" s="409">
        <v>10</v>
      </c>
      <c r="E565" s="397" t="str">
        <f t="shared" si="75"/>
        <v/>
      </c>
    </row>
    <row r="566" spans="1:5" ht="36" customHeight="1">
      <c r="A566" s="325" t="s">
        <v>1037</v>
      </c>
      <c r="B566" s="223" t="s">
        <v>1038</v>
      </c>
      <c r="C566" s="409">
        <v>2549</v>
      </c>
      <c r="D566" s="409">
        <v>2644</v>
      </c>
      <c r="E566" s="397">
        <f t="shared" si="75"/>
        <v>3.6999999999999998E-2</v>
      </c>
    </row>
    <row r="567" spans="1:5" ht="36" customHeight="1">
      <c r="A567" s="325" t="s">
        <v>1039</v>
      </c>
      <c r="B567" s="223" t="s">
        <v>1040</v>
      </c>
      <c r="C567" s="409">
        <v>118</v>
      </c>
      <c r="D567" s="409">
        <v>75</v>
      </c>
      <c r="E567" s="397">
        <f t="shared" si="75"/>
        <v>-0.36399999999999999</v>
      </c>
    </row>
    <row r="568" spans="1:5" ht="36" customHeight="1">
      <c r="A568" s="324" t="s">
        <v>1041</v>
      </c>
      <c r="B568" s="221" t="s">
        <v>1042</v>
      </c>
      <c r="C568" s="410">
        <f>SUM(C569:C569)</f>
        <v>0</v>
      </c>
      <c r="D568" s="410">
        <f>SUM(D569:D569)</f>
        <v>0</v>
      </c>
      <c r="E568" s="229" t="str">
        <f>IF(C568&gt;0,D568/C568-1,IF(C568&lt;0,-(D568/C568-1),""))</f>
        <v/>
      </c>
    </row>
    <row r="569" spans="1:5" ht="36" customHeight="1">
      <c r="A569" s="325" t="s">
        <v>1043</v>
      </c>
      <c r="B569" s="223" t="s">
        <v>1044</v>
      </c>
      <c r="C569" s="409">
        <v>0</v>
      </c>
      <c r="D569" s="409">
        <v>0</v>
      </c>
      <c r="E569" s="226" t="str">
        <f>IF(C569&gt;0,D569/C569-1,IF(C569&lt;0,-(D569/C569-1),""))</f>
        <v/>
      </c>
    </row>
    <row r="570" spans="1:5" ht="36" customHeight="1">
      <c r="A570" s="324" t="s">
        <v>1045</v>
      </c>
      <c r="B570" s="221" t="s">
        <v>1046</v>
      </c>
      <c r="C570" s="416">
        <f>SUM(C571:C578)</f>
        <v>7443</v>
      </c>
      <c r="D570" s="416">
        <f>SUM(D571:D578)</f>
        <v>3618</v>
      </c>
      <c r="E570" s="397">
        <f t="shared" ref="E570:E576" si="76">IF(C570&lt;&gt;0,D570/C570-1,"")</f>
        <v>-0.51400000000000001</v>
      </c>
    </row>
    <row r="571" spans="1:5" ht="36" customHeight="1">
      <c r="A571" s="325" t="s">
        <v>1047</v>
      </c>
      <c r="B571" s="223" t="s">
        <v>1048</v>
      </c>
      <c r="C571" s="409">
        <v>0</v>
      </c>
      <c r="D571" s="409">
        <v>72</v>
      </c>
      <c r="E571" s="397" t="str">
        <f t="shared" si="76"/>
        <v/>
      </c>
    </row>
    <row r="572" spans="1:5" ht="36" customHeight="1">
      <c r="A572" s="325" t="s">
        <v>1049</v>
      </c>
      <c r="B572" s="223" t="s">
        <v>1050</v>
      </c>
      <c r="C572" s="409">
        <v>0</v>
      </c>
      <c r="D572" s="409">
        <v>42</v>
      </c>
      <c r="E572" s="397" t="str">
        <f t="shared" si="76"/>
        <v/>
      </c>
    </row>
    <row r="573" spans="1:5" ht="36" customHeight="1">
      <c r="A573" s="325" t="s">
        <v>1051</v>
      </c>
      <c r="B573" s="223" t="s">
        <v>1052</v>
      </c>
      <c r="C573" s="409">
        <v>0</v>
      </c>
      <c r="D573" s="409">
        <v>0</v>
      </c>
      <c r="E573" s="397" t="str">
        <f t="shared" si="76"/>
        <v/>
      </c>
    </row>
    <row r="574" spans="1:5" ht="36" customHeight="1">
      <c r="A574" s="325" t="s">
        <v>1053</v>
      </c>
      <c r="B574" s="223" t="s">
        <v>1054</v>
      </c>
      <c r="C574" s="409">
        <v>3386</v>
      </c>
      <c r="D574" s="409">
        <v>3374</v>
      </c>
      <c r="E574" s="397">
        <f t="shared" si="76"/>
        <v>-4.0000000000000001E-3</v>
      </c>
    </row>
    <row r="575" spans="1:5" ht="36" customHeight="1">
      <c r="A575" s="325" t="s">
        <v>1055</v>
      </c>
      <c r="B575" s="223" t="s">
        <v>1056</v>
      </c>
      <c r="C575" s="409">
        <v>130</v>
      </c>
      <c r="D575" s="409">
        <v>130</v>
      </c>
      <c r="E575" s="397">
        <f t="shared" si="76"/>
        <v>0</v>
      </c>
    </row>
    <row r="576" spans="1:5" ht="36" customHeight="1">
      <c r="A576" s="325" t="s">
        <v>1057</v>
      </c>
      <c r="B576" s="223" t="s">
        <v>1058</v>
      </c>
      <c r="C576" s="409">
        <v>1400</v>
      </c>
      <c r="D576" s="409">
        <v>0</v>
      </c>
      <c r="E576" s="397">
        <f t="shared" si="76"/>
        <v>-1</v>
      </c>
    </row>
    <row r="577" spans="1:5" ht="36" customHeight="1">
      <c r="A577" s="327">
        <v>2080508</v>
      </c>
      <c r="B577" s="334" t="s">
        <v>1059</v>
      </c>
      <c r="C577" s="409">
        <v>0</v>
      </c>
      <c r="D577" s="409">
        <v>0</v>
      </c>
      <c r="E577" s="226" t="str">
        <f>IF(C577&gt;0,D577/C577-1,IF(C577&lt;0,-(D577/C577-1),""))</f>
        <v/>
      </c>
    </row>
    <row r="578" spans="1:5" ht="36" customHeight="1">
      <c r="A578" s="325" t="s">
        <v>1060</v>
      </c>
      <c r="B578" s="223" t="s">
        <v>1061</v>
      </c>
      <c r="C578" s="409">
        <v>2527</v>
      </c>
      <c r="D578" s="409">
        <v>0</v>
      </c>
      <c r="E578" s="397">
        <f>IF(C578&lt;&gt;0,D578/C578-1,"")</f>
        <v>-1</v>
      </c>
    </row>
    <row r="579" spans="1:5" ht="36" customHeight="1">
      <c r="A579" s="324" t="s">
        <v>1062</v>
      </c>
      <c r="B579" s="221" t="s">
        <v>1063</v>
      </c>
      <c r="C579" s="410">
        <f>SUM(C580:C582)</f>
        <v>0</v>
      </c>
      <c r="D579" s="410">
        <f>SUM(D580:D582)</f>
        <v>0</v>
      </c>
      <c r="E579" s="229" t="str">
        <f>IF(C579&gt;0,D579/C579-1,IF(C579&lt;0,-(D579/C579-1),""))</f>
        <v/>
      </c>
    </row>
    <row r="580" spans="1:5" ht="36" customHeight="1">
      <c r="A580" s="325" t="s">
        <v>1064</v>
      </c>
      <c r="B580" s="223" t="s">
        <v>1065</v>
      </c>
      <c r="C580" s="409">
        <v>0</v>
      </c>
      <c r="D580" s="409">
        <v>0</v>
      </c>
      <c r="E580" s="226" t="str">
        <f t="shared" ref="E580:E644" si="77">IF(C580&gt;0,D580/C580-1,IF(C580&lt;0,-(D580/C580-1),""))</f>
        <v/>
      </c>
    </row>
    <row r="581" spans="1:5" ht="36" customHeight="1">
      <c r="A581" s="325" t="s">
        <v>1066</v>
      </c>
      <c r="B581" s="223" t="s">
        <v>1067</v>
      </c>
      <c r="C581" s="409">
        <v>0</v>
      </c>
      <c r="D581" s="409">
        <v>0</v>
      </c>
      <c r="E581" s="226" t="str">
        <f t="shared" si="77"/>
        <v/>
      </c>
    </row>
    <row r="582" spans="1:5" ht="36" customHeight="1">
      <c r="A582" s="325" t="s">
        <v>1068</v>
      </c>
      <c r="B582" s="223" t="s">
        <v>1069</v>
      </c>
      <c r="C582" s="409">
        <v>0</v>
      </c>
      <c r="D582" s="409">
        <v>0</v>
      </c>
      <c r="E582" s="226" t="str">
        <f t="shared" si="77"/>
        <v/>
      </c>
    </row>
    <row r="583" spans="1:5" ht="36" customHeight="1">
      <c r="A583" s="324" t="s">
        <v>1070</v>
      </c>
      <c r="B583" s="221" t="s">
        <v>1071</v>
      </c>
      <c r="C583" s="410">
        <f>SUM(C584:C592)</f>
        <v>0</v>
      </c>
      <c r="D583" s="410">
        <f>SUM(D584:D592)</f>
        <v>54</v>
      </c>
      <c r="E583" s="397" t="str">
        <f t="shared" ref="E583:E584" si="78">IF(C583&lt;&gt;0,D583/C583-1,"")</f>
        <v/>
      </c>
    </row>
    <row r="584" spans="1:5" ht="36" customHeight="1">
      <c r="A584" s="325" t="s">
        <v>1072</v>
      </c>
      <c r="B584" s="223" t="s">
        <v>1073</v>
      </c>
      <c r="C584" s="409">
        <v>0</v>
      </c>
      <c r="D584" s="409">
        <v>0</v>
      </c>
      <c r="E584" s="397" t="str">
        <f t="shared" si="78"/>
        <v/>
      </c>
    </row>
    <row r="585" spans="1:5" ht="36" customHeight="1">
      <c r="A585" s="325" t="s">
        <v>1074</v>
      </c>
      <c r="B585" s="223" t="s">
        <v>1075</v>
      </c>
      <c r="C585" s="409">
        <v>0</v>
      </c>
      <c r="D585" s="409">
        <v>0</v>
      </c>
      <c r="E585" s="226" t="str">
        <f t="shared" si="77"/>
        <v/>
      </c>
    </row>
    <row r="586" spans="1:5" ht="36" customHeight="1">
      <c r="A586" s="325" t="s">
        <v>1076</v>
      </c>
      <c r="B586" s="223" t="s">
        <v>1077</v>
      </c>
      <c r="C586" s="409">
        <v>0</v>
      </c>
      <c r="D586" s="409">
        <v>0</v>
      </c>
      <c r="E586" s="226" t="str">
        <f t="shared" si="77"/>
        <v/>
      </c>
    </row>
    <row r="587" spans="1:5" ht="36" customHeight="1">
      <c r="A587" s="325" t="s">
        <v>1078</v>
      </c>
      <c r="B587" s="223" t="s">
        <v>1079</v>
      </c>
      <c r="C587" s="409">
        <v>0</v>
      </c>
      <c r="D587" s="409">
        <v>0</v>
      </c>
      <c r="E587" s="226" t="str">
        <f t="shared" si="77"/>
        <v/>
      </c>
    </row>
    <row r="588" spans="1:5" ht="36" customHeight="1">
      <c r="A588" s="325" t="s">
        <v>1080</v>
      </c>
      <c r="B588" s="223" t="s">
        <v>1081</v>
      </c>
      <c r="C588" s="409">
        <v>0</v>
      </c>
      <c r="D588" s="409">
        <v>0</v>
      </c>
      <c r="E588" s="226" t="str">
        <f t="shared" si="77"/>
        <v/>
      </c>
    </row>
    <row r="589" spans="1:5" ht="36" customHeight="1">
      <c r="A589" s="325" t="s">
        <v>1082</v>
      </c>
      <c r="B589" s="223" t="s">
        <v>1083</v>
      </c>
      <c r="C589" s="409">
        <v>0</v>
      </c>
      <c r="D589" s="409">
        <v>0</v>
      </c>
      <c r="E589" s="226" t="str">
        <f t="shared" si="77"/>
        <v/>
      </c>
    </row>
    <row r="590" spans="1:5" ht="36" customHeight="1">
      <c r="A590" s="325" t="s">
        <v>1084</v>
      </c>
      <c r="B590" s="223" t="s">
        <v>1085</v>
      </c>
      <c r="C590" s="409">
        <v>0</v>
      </c>
      <c r="D590" s="409">
        <v>0</v>
      </c>
      <c r="E590" s="226" t="str">
        <f t="shared" si="77"/>
        <v/>
      </c>
    </row>
    <row r="591" spans="1:5" ht="36" customHeight="1">
      <c r="A591" s="325" t="s">
        <v>1086</v>
      </c>
      <c r="B591" s="223" t="s">
        <v>1087</v>
      </c>
      <c r="C591" s="409">
        <v>0</v>
      </c>
      <c r="D591" s="409">
        <v>0</v>
      </c>
      <c r="E591" s="226" t="str">
        <f t="shared" si="77"/>
        <v/>
      </c>
    </row>
    <row r="592" spans="1:5" ht="36" customHeight="1">
      <c r="A592" s="325" t="s">
        <v>1088</v>
      </c>
      <c r="B592" s="223" t="s">
        <v>1089</v>
      </c>
      <c r="C592" s="409">
        <v>0</v>
      </c>
      <c r="D592" s="409">
        <v>54</v>
      </c>
      <c r="E592" s="397" t="str">
        <f t="shared" ref="E592:E597" si="79">IF(C592&lt;&gt;0,D592/C592-1,"")</f>
        <v/>
      </c>
    </row>
    <row r="593" spans="1:5" ht="36" customHeight="1">
      <c r="A593" s="324" t="s">
        <v>1090</v>
      </c>
      <c r="B593" s="221" t="s">
        <v>1091</v>
      </c>
      <c r="C593" s="416">
        <f>SUM(C594:C600)</f>
        <v>442</v>
      </c>
      <c r="D593" s="416">
        <f>SUM(D594:D600)</f>
        <v>383</v>
      </c>
      <c r="E593" s="397">
        <f t="shared" si="79"/>
        <v>-0.13300000000000001</v>
      </c>
    </row>
    <row r="594" spans="1:5" ht="36" customHeight="1">
      <c r="A594" s="325" t="s">
        <v>1092</v>
      </c>
      <c r="B594" s="223" t="s">
        <v>1093</v>
      </c>
      <c r="C594" s="409">
        <v>0</v>
      </c>
      <c r="D594" s="409">
        <v>0</v>
      </c>
      <c r="E594" s="397" t="str">
        <f t="shared" si="79"/>
        <v/>
      </c>
    </row>
    <row r="595" spans="1:5" ht="36" customHeight="1">
      <c r="A595" s="325" t="s">
        <v>1094</v>
      </c>
      <c r="B595" s="223" t="s">
        <v>1095</v>
      </c>
      <c r="C595" s="409">
        <v>0</v>
      </c>
      <c r="D595" s="409">
        <v>0</v>
      </c>
      <c r="E595" s="397" t="str">
        <f t="shared" si="79"/>
        <v/>
      </c>
    </row>
    <row r="596" spans="1:5" ht="36" customHeight="1">
      <c r="A596" s="325" t="s">
        <v>1096</v>
      </c>
      <c r="B596" s="223" t="s">
        <v>1097</v>
      </c>
      <c r="C596" s="409">
        <v>0</v>
      </c>
      <c r="D596" s="409">
        <v>1</v>
      </c>
      <c r="E596" s="397" t="str">
        <f t="shared" si="79"/>
        <v/>
      </c>
    </row>
    <row r="597" spans="1:5" s="304" customFormat="1" ht="36" customHeight="1">
      <c r="A597" s="325" t="s">
        <v>1098</v>
      </c>
      <c r="B597" s="223" t="s">
        <v>1099</v>
      </c>
      <c r="C597" s="409">
        <v>5</v>
      </c>
      <c r="D597" s="409">
        <v>0</v>
      </c>
      <c r="E597" s="397">
        <f t="shared" si="79"/>
        <v>-1</v>
      </c>
    </row>
    <row r="598" spans="1:5" ht="36" customHeight="1">
      <c r="A598" s="325" t="s">
        <v>1100</v>
      </c>
      <c r="B598" s="223" t="s">
        <v>1101</v>
      </c>
      <c r="C598" s="409">
        <v>239</v>
      </c>
      <c r="D598" s="409">
        <v>220</v>
      </c>
      <c r="E598" s="226">
        <f t="shared" si="77"/>
        <v>-7.9000000000000001E-2</v>
      </c>
    </row>
    <row r="599" spans="1:5" ht="36" customHeight="1">
      <c r="A599" s="325" t="s">
        <v>1102</v>
      </c>
      <c r="B599" s="223" t="s">
        <v>1103</v>
      </c>
      <c r="C599" s="409">
        <v>0</v>
      </c>
      <c r="D599" s="409">
        <v>0</v>
      </c>
      <c r="E599" s="226" t="str">
        <f t="shared" si="77"/>
        <v/>
      </c>
    </row>
    <row r="600" spans="1:5" ht="36" customHeight="1">
      <c r="A600" s="325" t="s">
        <v>1104</v>
      </c>
      <c r="B600" s="223" t="s">
        <v>1105</v>
      </c>
      <c r="C600" s="409">
        <v>198</v>
      </c>
      <c r="D600" s="409">
        <v>162</v>
      </c>
      <c r="E600" s="397">
        <f t="shared" ref="E600:E604" si="80">IF(C600&lt;&gt;0,D600/C600-1,"")</f>
        <v>-0.182</v>
      </c>
    </row>
    <row r="601" spans="1:5" ht="36" customHeight="1">
      <c r="A601" s="324" t="s">
        <v>1106</v>
      </c>
      <c r="B601" s="221" t="s">
        <v>1107</v>
      </c>
      <c r="C601" s="416">
        <f>SUM(C602:C607)</f>
        <v>222</v>
      </c>
      <c r="D601" s="416">
        <f>SUM(D602:D607)</f>
        <v>235</v>
      </c>
      <c r="E601" s="397">
        <f t="shared" si="80"/>
        <v>5.8999999999999997E-2</v>
      </c>
    </row>
    <row r="602" spans="1:5" s="304" customFormat="1" ht="36" customHeight="1">
      <c r="A602" s="325" t="s">
        <v>1108</v>
      </c>
      <c r="B602" s="223" t="s">
        <v>1109</v>
      </c>
      <c r="C602" s="409">
        <v>216</v>
      </c>
      <c r="D602" s="409">
        <v>235</v>
      </c>
      <c r="E602" s="397">
        <f t="shared" si="80"/>
        <v>8.7999999999999995E-2</v>
      </c>
    </row>
    <row r="603" spans="1:5" ht="36" customHeight="1">
      <c r="A603" s="325" t="s">
        <v>1110</v>
      </c>
      <c r="B603" s="223" t="s">
        <v>1111</v>
      </c>
      <c r="C603" s="409">
        <v>4</v>
      </c>
      <c r="D603" s="409">
        <v>0</v>
      </c>
      <c r="E603" s="397">
        <f t="shared" si="80"/>
        <v>-1</v>
      </c>
    </row>
    <row r="604" spans="1:5" ht="36" customHeight="1">
      <c r="A604" s="325" t="s">
        <v>1112</v>
      </c>
      <c r="B604" s="223" t="s">
        <v>1113</v>
      </c>
      <c r="C604" s="409">
        <v>0</v>
      </c>
      <c r="D604" s="409">
        <v>0</v>
      </c>
      <c r="E604" s="397" t="str">
        <f t="shared" si="80"/>
        <v/>
      </c>
    </row>
    <row r="605" spans="1:5" ht="36" customHeight="1">
      <c r="A605" s="325" t="s">
        <v>1114</v>
      </c>
      <c r="B605" s="223" t="s">
        <v>1115</v>
      </c>
      <c r="C605" s="409">
        <v>0</v>
      </c>
      <c r="D605" s="409">
        <v>0</v>
      </c>
      <c r="E605" s="226" t="str">
        <f t="shared" si="77"/>
        <v/>
      </c>
    </row>
    <row r="606" spans="1:5" ht="36" customHeight="1">
      <c r="A606" s="325" t="s">
        <v>1116</v>
      </c>
      <c r="B606" s="223" t="s">
        <v>1117</v>
      </c>
      <c r="C606" s="409">
        <v>0</v>
      </c>
      <c r="D606" s="409">
        <v>0</v>
      </c>
      <c r="E606" s="397" t="str">
        <f t="shared" ref="E606:E609" si="81">IF(C606&lt;&gt;0,D606/C606-1,"")</f>
        <v/>
      </c>
    </row>
    <row r="607" spans="1:5" ht="36" customHeight="1">
      <c r="A607" s="325" t="s">
        <v>1118</v>
      </c>
      <c r="B607" s="223" t="s">
        <v>1119</v>
      </c>
      <c r="C607" s="409">
        <v>2</v>
      </c>
      <c r="D607" s="409">
        <v>0</v>
      </c>
      <c r="E607" s="397">
        <f t="shared" si="81"/>
        <v>-1</v>
      </c>
    </row>
    <row r="608" spans="1:5" ht="36" customHeight="1">
      <c r="A608" s="324" t="s">
        <v>1120</v>
      </c>
      <c r="B608" s="221" t="s">
        <v>1121</v>
      </c>
      <c r="C608" s="416">
        <f>SUM(C609:C615)</f>
        <v>283</v>
      </c>
      <c r="D608" s="416">
        <f>SUM(D609:D615)</f>
        <v>335</v>
      </c>
      <c r="E608" s="397">
        <f t="shared" si="81"/>
        <v>0.184</v>
      </c>
    </row>
    <row r="609" spans="1:5" ht="36" customHeight="1">
      <c r="A609" s="325" t="s">
        <v>1122</v>
      </c>
      <c r="B609" s="223" t="s">
        <v>1123</v>
      </c>
      <c r="C609" s="409">
        <v>6</v>
      </c>
      <c r="D609" s="409">
        <v>6</v>
      </c>
      <c r="E609" s="397">
        <f t="shared" si="81"/>
        <v>0</v>
      </c>
    </row>
    <row r="610" spans="1:5" ht="36" customHeight="1">
      <c r="A610" s="325" t="s">
        <v>1124</v>
      </c>
      <c r="B610" s="223" t="s">
        <v>1125</v>
      </c>
      <c r="C610" s="409">
        <v>0</v>
      </c>
      <c r="D610" s="409">
        <v>0</v>
      </c>
      <c r="E610" s="226" t="str">
        <f t="shared" si="77"/>
        <v/>
      </c>
    </row>
    <row r="611" spans="1:5" ht="36" customHeight="1">
      <c r="A611" s="325" t="s">
        <v>1126</v>
      </c>
      <c r="B611" s="223" t="s">
        <v>1127</v>
      </c>
      <c r="C611" s="409">
        <v>0</v>
      </c>
      <c r="D611" s="409">
        <v>0</v>
      </c>
      <c r="E611" s="397" t="str">
        <f t="shared" ref="E611:E612" si="82">IF(C611&lt;&gt;0,D611/C611-1,"")</f>
        <v/>
      </c>
    </row>
    <row r="612" spans="1:5" ht="36" customHeight="1">
      <c r="A612" s="325" t="s">
        <v>1128</v>
      </c>
      <c r="B612" s="223" t="s">
        <v>1129</v>
      </c>
      <c r="C612" s="409">
        <v>226</v>
      </c>
      <c r="D612" s="409">
        <v>276</v>
      </c>
      <c r="E612" s="397">
        <f t="shared" si="82"/>
        <v>0.221</v>
      </c>
    </row>
    <row r="613" spans="1:5" ht="36" customHeight="1">
      <c r="A613" s="325" t="s">
        <v>1130</v>
      </c>
      <c r="B613" s="223" t="s">
        <v>1131</v>
      </c>
      <c r="C613" s="409">
        <v>51</v>
      </c>
      <c r="D613" s="409">
        <v>53</v>
      </c>
      <c r="E613" s="226">
        <f t="shared" si="77"/>
        <v>3.9E-2</v>
      </c>
    </row>
    <row r="614" spans="1:5" ht="36" customHeight="1">
      <c r="A614" s="325" t="s">
        <v>1132</v>
      </c>
      <c r="B614" s="223" t="s">
        <v>1133</v>
      </c>
      <c r="C614" s="409">
        <v>0</v>
      </c>
      <c r="D614" s="409">
        <v>0</v>
      </c>
      <c r="E614" s="226" t="str">
        <f t="shared" si="77"/>
        <v/>
      </c>
    </row>
    <row r="615" spans="1:5" ht="36" customHeight="1">
      <c r="A615" s="325" t="s">
        <v>1134</v>
      </c>
      <c r="B615" s="223" t="s">
        <v>1135</v>
      </c>
      <c r="C615" s="409">
        <v>0</v>
      </c>
      <c r="D615" s="409">
        <v>0</v>
      </c>
      <c r="E615" s="226" t="str">
        <f t="shared" si="77"/>
        <v/>
      </c>
    </row>
    <row r="616" spans="1:5" ht="36" customHeight="1">
      <c r="A616" s="324" t="s">
        <v>1136</v>
      </c>
      <c r="B616" s="221" t="s">
        <v>1137</v>
      </c>
      <c r="C616" s="416">
        <f>SUM(C617:C624)</f>
        <v>310</v>
      </c>
      <c r="D616" s="416">
        <f>SUM(D617:D624)</f>
        <v>366</v>
      </c>
      <c r="E616" s="397">
        <f t="shared" ref="E616:E617" si="83">IF(C616&lt;&gt;0,D616/C616-1,"")</f>
        <v>0.18099999999999999</v>
      </c>
    </row>
    <row r="617" spans="1:5" ht="36" customHeight="1">
      <c r="A617" s="325" t="s">
        <v>1138</v>
      </c>
      <c r="B617" s="223" t="s">
        <v>130</v>
      </c>
      <c r="C617" s="409">
        <v>78</v>
      </c>
      <c r="D617" s="409">
        <v>79</v>
      </c>
      <c r="E617" s="397">
        <f t="shared" si="83"/>
        <v>1.2999999999999999E-2</v>
      </c>
    </row>
    <row r="618" spans="1:5" ht="36" customHeight="1">
      <c r="A618" s="325" t="s">
        <v>1139</v>
      </c>
      <c r="B618" s="223" t="s">
        <v>132</v>
      </c>
      <c r="C618" s="409">
        <v>0</v>
      </c>
      <c r="D618" s="409">
        <v>0</v>
      </c>
      <c r="E618" s="226" t="str">
        <f t="shared" si="77"/>
        <v/>
      </c>
    </row>
    <row r="619" spans="1:5" ht="36" customHeight="1">
      <c r="A619" s="325" t="s">
        <v>1140</v>
      </c>
      <c r="B619" s="223" t="s">
        <v>134</v>
      </c>
      <c r="C619" s="409">
        <v>0</v>
      </c>
      <c r="D619" s="409">
        <v>0</v>
      </c>
      <c r="E619" s="397" t="str">
        <f t="shared" ref="E619:E622" si="84">IF(C619&lt;&gt;0,D619/C619-1,"")</f>
        <v/>
      </c>
    </row>
    <row r="620" spans="1:5" ht="36" customHeight="1">
      <c r="A620" s="325" t="s">
        <v>1141</v>
      </c>
      <c r="B620" s="223" t="s">
        <v>1142</v>
      </c>
      <c r="C620" s="409">
        <v>0</v>
      </c>
      <c r="D620" s="409">
        <v>0</v>
      </c>
      <c r="E620" s="397" t="str">
        <f t="shared" si="84"/>
        <v/>
      </c>
    </row>
    <row r="621" spans="1:5" ht="36" customHeight="1">
      <c r="A621" s="325" t="s">
        <v>1143</v>
      </c>
      <c r="B621" s="223" t="s">
        <v>1144</v>
      </c>
      <c r="C621" s="409">
        <v>0</v>
      </c>
      <c r="D621" s="409">
        <v>0</v>
      </c>
      <c r="E621" s="397" t="str">
        <f t="shared" si="84"/>
        <v/>
      </c>
    </row>
    <row r="622" spans="1:5" ht="36" customHeight="1">
      <c r="A622" s="325" t="s">
        <v>1145</v>
      </c>
      <c r="B622" s="223" t="s">
        <v>1146</v>
      </c>
      <c r="C622" s="409">
        <v>0</v>
      </c>
      <c r="D622" s="409">
        <v>0</v>
      </c>
      <c r="E622" s="397" t="str">
        <f t="shared" si="84"/>
        <v/>
      </c>
    </row>
    <row r="623" spans="1:5" ht="36" customHeight="1">
      <c r="A623" s="325" t="s">
        <v>1147</v>
      </c>
      <c r="B623" s="223" t="s">
        <v>1148</v>
      </c>
      <c r="C623" s="409">
        <v>121</v>
      </c>
      <c r="D623" s="409">
        <v>171</v>
      </c>
      <c r="E623" s="226">
        <f t="shared" si="77"/>
        <v>0.41299999999999998</v>
      </c>
    </row>
    <row r="624" spans="1:5" ht="36" customHeight="1">
      <c r="A624" s="325" t="s">
        <v>1149</v>
      </c>
      <c r="B624" s="223" t="s">
        <v>1150</v>
      </c>
      <c r="C624" s="409">
        <v>111</v>
      </c>
      <c r="D624" s="409">
        <v>116</v>
      </c>
      <c r="E624" s="397">
        <f t="shared" ref="E624:E626" si="85">IF(C624&lt;&gt;0,D624/C624-1,"")</f>
        <v>4.4999999999999998E-2</v>
      </c>
    </row>
    <row r="625" spans="1:5" ht="36" customHeight="1">
      <c r="A625" s="324" t="s">
        <v>1151</v>
      </c>
      <c r="B625" s="221" t="s">
        <v>1152</v>
      </c>
      <c r="C625" s="416">
        <f>SUM(C626:C629)</f>
        <v>40</v>
      </c>
      <c r="D625" s="416">
        <f>SUM(D626:D629)</f>
        <v>39</v>
      </c>
      <c r="E625" s="397">
        <f t="shared" si="85"/>
        <v>-2.5000000000000001E-2</v>
      </c>
    </row>
    <row r="626" spans="1:5" ht="36" customHeight="1">
      <c r="A626" s="325" t="s">
        <v>1153</v>
      </c>
      <c r="B626" s="223" t="s">
        <v>130</v>
      </c>
      <c r="C626" s="409">
        <v>40</v>
      </c>
      <c r="D626" s="409">
        <v>39</v>
      </c>
      <c r="E626" s="397">
        <f t="shared" si="85"/>
        <v>-2.5000000000000001E-2</v>
      </c>
    </row>
    <row r="627" spans="1:5" ht="36" customHeight="1">
      <c r="A627" s="325" t="s">
        <v>1154</v>
      </c>
      <c r="B627" s="223" t="s">
        <v>132</v>
      </c>
      <c r="C627" s="409">
        <v>0</v>
      </c>
      <c r="D627" s="409">
        <v>0</v>
      </c>
      <c r="E627" s="226" t="str">
        <f t="shared" si="77"/>
        <v/>
      </c>
    </row>
    <row r="628" spans="1:5" ht="36" customHeight="1">
      <c r="A628" s="325" t="s">
        <v>1155</v>
      </c>
      <c r="B628" s="223" t="s">
        <v>134</v>
      </c>
      <c r="C628" s="409">
        <v>0</v>
      </c>
      <c r="D628" s="409">
        <v>0</v>
      </c>
      <c r="E628" s="226" t="str">
        <f t="shared" si="77"/>
        <v/>
      </c>
    </row>
    <row r="629" spans="1:5" ht="36" customHeight="1">
      <c r="A629" s="325" t="s">
        <v>1156</v>
      </c>
      <c r="B629" s="223" t="s">
        <v>1157</v>
      </c>
      <c r="C629" s="409">
        <v>0</v>
      </c>
      <c r="D629" s="409">
        <v>0</v>
      </c>
      <c r="E629" s="397" t="str">
        <f>IF(C629&lt;&gt;0,D629/C629-1,"")</f>
        <v/>
      </c>
    </row>
    <row r="630" spans="1:5" ht="36" customHeight="1">
      <c r="A630" s="324" t="s">
        <v>1158</v>
      </c>
      <c r="B630" s="221" t="s">
        <v>1159</v>
      </c>
      <c r="C630" s="416">
        <f>SUM(C631:C632)</f>
        <v>100</v>
      </c>
      <c r="D630" s="416">
        <f>SUM(D631:D632)</f>
        <v>100</v>
      </c>
      <c r="E630" s="229">
        <f t="shared" si="77"/>
        <v>0</v>
      </c>
    </row>
    <row r="631" spans="1:5" ht="36" customHeight="1">
      <c r="A631" s="325" t="s">
        <v>1160</v>
      </c>
      <c r="B631" s="223" t="s">
        <v>1161</v>
      </c>
      <c r="C631" s="409">
        <v>50</v>
      </c>
      <c r="D631" s="409">
        <v>50</v>
      </c>
      <c r="E631" s="226">
        <f t="shared" si="77"/>
        <v>0</v>
      </c>
    </row>
    <row r="632" spans="1:5" ht="36" customHeight="1">
      <c r="A632" s="325" t="s">
        <v>1162</v>
      </c>
      <c r="B632" s="223" t="s">
        <v>1163</v>
      </c>
      <c r="C632" s="409">
        <v>50</v>
      </c>
      <c r="D632" s="409">
        <v>50</v>
      </c>
      <c r="E632" s="226">
        <f t="shared" si="77"/>
        <v>0</v>
      </c>
    </row>
    <row r="633" spans="1:5" ht="36" customHeight="1">
      <c r="A633" s="324" t="s">
        <v>1164</v>
      </c>
      <c r="B633" s="221" t="s">
        <v>1165</v>
      </c>
      <c r="C633" s="416">
        <f>SUM(C634:C635)</f>
        <v>77</v>
      </c>
      <c r="D633" s="416">
        <f>SUM(D634:D635)</f>
        <v>109</v>
      </c>
      <c r="E633" s="397">
        <f>IF(C633&lt;&gt;0,D633/C633-1,"")</f>
        <v>0.41599999999999998</v>
      </c>
    </row>
    <row r="634" spans="1:5" ht="36" customHeight="1">
      <c r="A634" s="325" t="s">
        <v>1166</v>
      </c>
      <c r="B634" s="223" t="s">
        <v>1167</v>
      </c>
      <c r="C634" s="409">
        <v>72</v>
      </c>
      <c r="D634" s="409">
        <v>104</v>
      </c>
      <c r="E634" s="226">
        <f t="shared" si="77"/>
        <v>0.44400000000000001</v>
      </c>
    </row>
    <row r="635" spans="1:5" ht="36" customHeight="1">
      <c r="A635" s="325" t="s">
        <v>1168</v>
      </c>
      <c r="B635" s="223" t="s">
        <v>1169</v>
      </c>
      <c r="C635" s="409">
        <v>5</v>
      </c>
      <c r="D635" s="409">
        <v>5</v>
      </c>
      <c r="E635" s="397">
        <f>IF(C635&lt;&gt;0,D635/C635-1,"")</f>
        <v>0</v>
      </c>
    </row>
    <row r="636" spans="1:5" ht="36" customHeight="1">
      <c r="A636" s="324" t="s">
        <v>1170</v>
      </c>
      <c r="B636" s="221" t="s">
        <v>1171</v>
      </c>
      <c r="C636" s="416">
        <f>SUM(C637:C638)</f>
        <v>106</v>
      </c>
      <c r="D636" s="416">
        <f>SUM(D637:D638)</f>
        <v>144</v>
      </c>
      <c r="E636" s="229">
        <f t="shared" si="77"/>
        <v>0.35799999999999998</v>
      </c>
    </row>
    <row r="637" spans="1:5" ht="36" customHeight="1">
      <c r="A637" s="325" t="s">
        <v>1172</v>
      </c>
      <c r="B637" s="223" t="s">
        <v>1173</v>
      </c>
      <c r="C637" s="409">
        <v>0</v>
      </c>
      <c r="D637" s="409">
        <v>66</v>
      </c>
      <c r="E637" s="226" t="str">
        <f t="shared" si="77"/>
        <v/>
      </c>
    </row>
    <row r="638" spans="1:5" ht="36" customHeight="1">
      <c r="A638" s="325" t="s">
        <v>1174</v>
      </c>
      <c r="B638" s="223" t="s">
        <v>1175</v>
      </c>
      <c r="C638" s="409">
        <v>106</v>
      </c>
      <c r="D638" s="409">
        <v>78</v>
      </c>
      <c r="E638" s="226">
        <f t="shared" si="77"/>
        <v>-0.26400000000000001</v>
      </c>
    </row>
    <row r="639" spans="1:5" ht="36" customHeight="1">
      <c r="A639" s="324" t="s">
        <v>1176</v>
      </c>
      <c r="B639" s="221" t="s">
        <v>1177</v>
      </c>
      <c r="C639" s="410">
        <f>SUM(C640:C641)</f>
        <v>0</v>
      </c>
      <c r="D639" s="410">
        <f>SUM(D640:D641)</f>
        <v>0</v>
      </c>
      <c r="E639" s="229" t="str">
        <f t="shared" si="77"/>
        <v/>
      </c>
    </row>
    <row r="640" spans="1:5" ht="36" customHeight="1">
      <c r="A640" s="325" t="s">
        <v>1178</v>
      </c>
      <c r="B640" s="223" t="s">
        <v>1179</v>
      </c>
      <c r="C640" s="409">
        <v>0</v>
      </c>
      <c r="D640" s="409">
        <v>0</v>
      </c>
      <c r="E640" s="226" t="str">
        <f t="shared" si="77"/>
        <v/>
      </c>
    </row>
    <row r="641" spans="1:5" ht="36" customHeight="1">
      <c r="A641" s="325" t="s">
        <v>1180</v>
      </c>
      <c r="B641" s="223" t="s">
        <v>1181</v>
      </c>
      <c r="C641" s="409">
        <v>0</v>
      </c>
      <c r="D641" s="409">
        <v>0</v>
      </c>
      <c r="E641" s="226" t="str">
        <f t="shared" si="77"/>
        <v/>
      </c>
    </row>
    <row r="642" spans="1:5" ht="36" customHeight="1">
      <c r="A642" s="324" t="s">
        <v>1182</v>
      </c>
      <c r="B642" s="221" t="s">
        <v>1183</v>
      </c>
      <c r="C642" s="416">
        <f>SUM(C643:C644)</f>
        <v>169</v>
      </c>
      <c r="D642" s="416">
        <f>SUM(D643:D644)</f>
        <v>551</v>
      </c>
      <c r="E642" s="229">
        <f t="shared" si="77"/>
        <v>2.2599999999999998</v>
      </c>
    </row>
    <row r="643" spans="1:5" ht="36" customHeight="1">
      <c r="A643" s="325" t="s">
        <v>1184</v>
      </c>
      <c r="B643" s="223" t="s">
        <v>1185</v>
      </c>
      <c r="C643" s="409">
        <v>0</v>
      </c>
      <c r="D643" s="409">
        <v>0</v>
      </c>
      <c r="E643" s="226" t="str">
        <f t="shared" si="77"/>
        <v/>
      </c>
    </row>
    <row r="644" spans="1:5" ht="36" customHeight="1">
      <c r="A644" s="325" t="s">
        <v>1186</v>
      </c>
      <c r="B644" s="223" t="s">
        <v>1187</v>
      </c>
      <c r="C644" s="409">
        <v>169</v>
      </c>
      <c r="D644" s="409">
        <v>551</v>
      </c>
      <c r="E644" s="226">
        <f t="shared" si="77"/>
        <v>2.2599999999999998</v>
      </c>
    </row>
    <row r="645" spans="1:5" ht="36" customHeight="1">
      <c r="A645" s="324" t="s">
        <v>1188</v>
      </c>
      <c r="B645" s="221" t="s">
        <v>1189</v>
      </c>
      <c r="C645" s="416">
        <f>SUM(C646:C648)</f>
        <v>208</v>
      </c>
      <c r="D645" s="416">
        <f>SUM(D646:D648)</f>
        <v>403</v>
      </c>
      <c r="E645" s="397">
        <f t="shared" ref="E645:E646" si="86">IF(C645&lt;&gt;0,D645/C645-1,"")</f>
        <v>0.93799999999999994</v>
      </c>
    </row>
    <row r="646" spans="1:5" ht="36" customHeight="1">
      <c r="A646" s="325" t="s">
        <v>1190</v>
      </c>
      <c r="B646" s="223" t="s">
        <v>1191</v>
      </c>
      <c r="C646" s="409">
        <v>0</v>
      </c>
      <c r="D646" s="409">
        <v>0</v>
      </c>
      <c r="E646" s="397" t="str">
        <f t="shared" si="86"/>
        <v/>
      </c>
    </row>
    <row r="647" spans="1:5" ht="36" customHeight="1">
      <c r="A647" s="325" t="s">
        <v>1192</v>
      </c>
      <c r="B647" s="223" t="s">
        <v>1193</v>
      </c>
      <c r="C647" s="409">
        <v>8</v>
      </c>
      <c r="D647" s="409">
        <v>378</v>
      </c>
      <c r="E647" s="226">
        <f t="shared" ref="E647:E653" si="87">IF(C647&gt;0,D647/C647-1,IF(C647&lt;0,-(D647/C647-1),""))</f>
        <v>46.25</v>
      </c>
    </row>
    <row r="648" spans="1:5" ht="36" customHeight="1">
      <c r="A648" s="325" t="s">
        <v>1194</v>
      </c>
      <c r="B648" s="223" t="s">
        <v>1195</v>
      </c>
      <c r="C648" s="409">
        <v>200</v>
      </c>
      <c r="D648" s="409">
        <v>25</v>
      </c>
      <c r="E648" s="226">
        <f t="shared" si="87"/>
        <v>-0.875</v>
      </c>
    </row>
    <row r="649" spans="1:5" ht="36" customHeight="1">
      <c r="A649" s="324" t="s">
        <v>1196</v>
      </c>
      <c r="B649" s="221" t="s">
        <v>1197</v>
      </c>
      <c r="C649" s="410">
        <f>SUM(C650:C653)</f>
        <v>0</v>
      </c>
      <c r="D649" s="410">
        <f>SUM(D650:D653)</f>
        <v>0</v>
      </c>
      <c r="E649" s="229" t="str">
        <f t="shared" si="87"/>
        <v/>
      </c>
    </row>
    <row r="650" spans="1:5" ht="36" customHeight="1">
      <c r="A650" s="325" t="s">
        <v>1198</v>
      </c>
      <c r="B650" s="223" t="s">
        <v>1199</v>
      </c>
      <c r="C650" s="409">
        <v>0</v>
      </c>
      <c r="D650" s="409">
        <v>0</v>
      </c>
      <c r="E650" s="226" t="str">
        <f t="shared" si="87"/>
        <v/>
      </c>
    </row>
    <row r="651" spans="1:5" ht="36" customHeight="1">
      <c r="A651" s="325" t="s">
        <v>1200</v>
      </c>
      <c r="B651" s="223" t="s">
        <v>1201</v>
      </c>
      <c r="C651" s="409">
        <v>0</v>
      </c>
      <c r="D651" s="409">
        <v>0</v>
      </c>
      <c r="E651" s="226" t="str">
        <f t="shared" si="87"/>
        <v/>
      </c>
    </row>
    <row r="652" spans="1:5" ht="36" customHeight="1">
      <c r="A652" s="325" t="s">
        <v>1202</v>
      </c>
      <c r="B652" s="223" t="s">
        <v>1203</v>
      </c>
      <c r="C652" s="409">
        <v>0</v>
      </c>
      <c r="D652" s="409">
        <v>0</v>
      </c>
      <c r="E652" s="226" t="str">
        <f t="shared" si="87"/>
        <v/>
      </c>
    </row>
    <row r="653" spans="1:5" ht="36" customHeight="1">
      <c r="A653" s="325" t="s">
        <v>1204</v>
      </c>
      <c r="B653" s="223" t="s">
        <v>1205</v>
      </c>
      <c r="C653" s="409">
        <v>0</v>
      </c>
      <c r="D653" s="409">
        <v>0</v>
      </c>
      <c r="E653" s="226" t="str">
        <f t="shared" si="87"/>
        <v/>
      </c>
    </row>
    <row r="654" spans="1:5" ht="36" customHeight="1">
      <c r="A654" s="324" t="s">
        <v>1206</v>
      </c>
      <c r="B654" s="221" t="s">
        <v>1207</v>
      </c>
      <c r="C654" s="416">
        <f>SUM(C655:C661)</f>
        <v>124</v>
      </c>
      <c r="D654" s="416">
        <f>SUM(D655:D661)</f>
        <v>157</v>
      </c>
      <c r="E654" s="397">
        <f t="shared" ref="E654:E656" si="88">IF(C654&lt;&gt;0,D654/C654-1,"")</f>
        <v>0.26600000000000001</v>
      </c>
    </row>
    <row r="655" spans="1:5" ht="36" customHeight="1">
      <c r="A655" s="325" t="s">
        <v>1208</v>
      </c>
      <c r="B655" s="223" t="s">
        <v>130</v>
      </c>
      <c r="C655" s="409">
        <v>61</v>
      </c>
      <c r="D655" s="409">
        <v>91</v>
      </c>
      <c r="E655" s="397">
        <f t="shared" si="88"/>
        <v>0.49199999999999999</v>
      </c>
    </row>
    <row r="656" spans="1:5" ht="36" customHeight="1">
      <c r="A656" s="325" t="s">
        <v>1209</v>
      </c>
      <c r="B656" s="223" t="s">
        <v>132</v>
      </c>
      <c r="C656" s="409">
        <v>0</v>
      </c>
      <c r="D656" s="409">
        <v>0</v>
      </c>
      <c r="E656" s="397" t="str">
        <f t="shared" si="88"/>
        <v/>
      </c>
    </row>
    <row r="657" spans="1:5" ht="36" customHeight="1">
      <c r="A657" s="325" t="s">
        <v>1210</v>
      </c>
      <c r="B657" s="223" t="s">
        <v>134</v>
      </c>
      <c r="C657" s="409">
        <v>0</v>
      </c>
      <c r="D657" s="409">
        <v>0</v>
      </c>
      <c r="E657" s="226" t="str">
        <f>IF(C657&gt;0,D657/C657-1,IF(C657&lt;0,-(D657/C657-1),""))</f>
        <v/>
      </c>
    </row>
    <row r="658" spans="1:5" ht="36" customHeight="1">
      <c r="A658" s="325" t="s">
        <v>1211</v>
      </c>
      <c r="B658" s="223" t="s">
        <v>1212</v>
      </c>
      <c r="C658" s="409">
        <v>63</v>
      </c>
      <c r="D658" s="409">
        <v>0</v>
      </c>
      <c r="E658" s="397">
        <f t="shared" ref="E658:E661" si="89">IF(C658&lt;&gt;0,D658/C658-1,"")</f>
        <v>-1</v>
      </c>
    </row>
    <row r="659" spans="1:5" ht="36" customHeight="1">
      <c r="A659" s="325" t="s">
        <v>1213</v>
      </c>
      <c r="B659" s="223" t="s">
        <v>1214</v>
      </c>
      <c r="C659" s="409">
        <v>0</v>
      </c>
      <c r="D659" s="409">
        <v>0</v>
      </c>
      <c r="E659" s="397" t="str">
        <f t="shared" si="89"/>
        <v/>
      </c>
    </row>
    <row r="660" spans="1:5" ht="36" customHeight="1">
      <c r="A660" s="325" t="s">
        <v>1215</v>
      </c>
      <c r="B660" s="223" t="s">
        <v>148</v>
      </c>
      <c r="C660" s="409">
        <v>0</v>
      </c>
      <c r="D660" s="409">
        <v>0</v>
      </c>
      <c r="E660" s="397" t="str">
        <f t="shared" si="89"/>
        <v/>
      </c>
    </row>
    <row r="661" spans="1:5" ht="36" customHeight="1">
      <c r="A661" s="325" t="s">
        <v>1216</v>
      </c>
      <c r="B661" s="223" t="s">
        <v>1217</v>
      </c>
      <c r="C661" s="409">
        <v>0</v>
      </c>
      <c r="D661" s="409">
        <v>66</v>
      </c>
      <c r="E661" s="397" t="str">
        <f t="shared" si="89"/>
        <v/>
      </c>
    </row>
    <row r="662" spans="1:5" ht="36" customHeight="1">
      <c r="A662" s="324" t="s">
        <v>1218</v>
      </c>
      <c r="B662" s="221" t="s">
        <v>1219</v>
      </c>
      <c r="C662" s="409">
        <f>SUM(C663:C664)</f>
        <v>0</v>
      </c>
      <c r="D662" s="409">
        <f>SUM(D663:D664)</f>
        <v>0</v>
      </c>
      <c r="E662" s="229" t="str">
        <f>IF(C662&gt;0,D662/C662-1,IF(C662&lt;0,-(D662/C662-1),""))</f>
        <v/>
      </c>
    </row>
    <row r="663" spans="1:5" ht="36" customHeight="1">
      <c r="A663" s="325" t="s">
        <v>1220</v>
      </c>
      <c r="B663" s="223" t="s">
        <v>1221</v>
      </c>
      <c r="C663" s="409">
        <v>0</v>
      </c>
      <c r="D663" s="409">
        <v>0</v>
      </c>
      <c r="E663" s="226" t="str">
        <f>IF(C663&gt;0,D663/C663-1,IF(C663&lt;0,-(D663/C663-1),""))</f>
        <v/>
      </c>
    </row>
    <row r="664" spans="1:5" ht="36" customHeight="1">
      <c r="A664" s="325" t="s">
        <v>1222</v>
      </c>
      <c r="B664" s="223" t="s">
        <v>1223</v>
      </c>
      <c r="C664" s="409">
        <v>0</v>
      </c>
      <c r="D664" s="409">
        <v>0</v>
      </c>
      <c r="E664" s="226" t="str">
        <f>IF(C664&gt;0,D664/C664-1,IF(C664&lt;0,-(D664/C664-1),""))</f>
        <v/>
      </c>
    </row>
    <row r="665" spans="1:5" ht="36" customHeight="1">
      <c r="A665" s="324" t="s">
        <v>1224</v>
      </c>
      <c r="B665" s="221" t="s">
        <v>1225</v>
      </c>
      <c r="C665" s="410">
        <f>C666</f>
        <v>5</v>
      </c>
      <c r="D665" s="410">
        <f>D666</f>
        <v>0</v>
      </c>
      <c r="E665" s="397">
        <f t="shared" ref="E665:E678" si="90">IF(C665&lt;&gt;0,D665/C665-1,"")</f>
        <v>-1</v>
      </c>
    </row>
    <row r="666" spans="1:5" ht="36" customHeight="1">
      <c r="A666" s="223">
        <v>2089999</v>
      </c>
      <c r="B666" s="223" t="s">
        <v>1226</v>
      </c>
      <c r="C666" s="409">
        <v>5</v>
      </c>
      <c r="D666" s="409">
        <v>0</v>
      </c>
      <c r="E666" s="397">
        <f t="shared" si="90"/>
        <v>-1</v>
      </c>
    </row>
    <row r="667" spans="1:5" ht="36" customHeight="1">
      <c r="A667" s="221" t="s">
        <v>1227</v>
      </c>
      <c r="B667" s="402" t="s">
        <v>3208</v>
      </c>
      <c r="C667" s="336"/>
      <c r="D667" s="336"/>
      <c r="E667" s="397" t="str">
        <f t="shared" si="90"/>
        <v/>
      </c>
    </row>
    <row r="668" spans="1:5" ht="36" customHeight="1">
      <c r="A668" s="221" t="s">
        <v>1228</v>
      </c>
      <c r="B668" s="402" t="s">
        <v>3211</v>
      </c>
      <c r="C668" s="336"/>
      <c r="D668" s="336"/>
      <c r="E668" s="397" t="str">
        <f t="shared" si="90"/>
        <v/>
      </c>
    </row>
    <row r="669" spans="1:5" ht="36" customHeight="1">
      <c r="A669" s="324" t="s">
        <v>81</v>
      </c>
      <c r="B669" s="221" t="s">
        <v>82</v>
      </c>
      <c r="C669" s="416">
        <f>SUM(C670,C675,C689,C693,C705,C708,C712,C717,C721,C725,C728,C737,C739)</f>
        <v>8958</v>
      </c>
      <c r="D669" s="416">
        <f>SUM(D670,D675,D689,D693,D705,D708,D712,D717,D721,D725,D728,D737,D739)</f>
        <v>9090</v>
      </c>
      <c r="E669" s="397">
        <f t="shared" si="90"/>
        <v>1.4999999999999999E-2</v>
      </c>
    </row>
    <row r="670" spans="1:5" ht="36" customHeight="1">
      <c r="A670" s="324" t="s">
        <v>1229</v>
      </c>
      <c r="B670" s="221" t="s">
        <v>1230</v>
      </c>
      <c r="C670" s="416">
        <f>SUM(C671:C674)</f>
        <v>323</v>
      </c>
      <c r="D670" s="416">
        <f>SUM(D671:D674)</f>
        <v>218</v>
      </c>
      <c r="E670" s="397">
        <f t="shared" si="90"/>
        <v>-0.32500000000000001</v>
      </c>
    </row>
    <row r="671" spans="1:5" ht="36" customHeight="1">
      <c r="A671" s="325" t="s">
        <v>1231</v>
      </c>
      <c r="B671" s="223" t="s">
        <v>130</v>
      </c>
      <c r="C671" s="409">
        <v>212</v>
      </c>
      <c r="D671" s="409">
        <v>218</v>
      </c>
      <c r="E671" s="397">
        <f t="shared" si="90"/>
        <v>2.8000000000000001E-2</v>
      </c>
    </row>
    <row r="672" spans="1:5" ht="36" customHeight="1">
      <c r="A672" s="325" t="s">
        <v>1232</v>
      </c>
      <c r="B672" s="223" t="s">
        <v>132</v>
      </c>
      <c r="C672" s="409">
        <v>0</v>
      </c>
      <c r="D672" s="409">
        <v>0</v>
      </c>
      <c r="E672" s="397" t="str">
        <f t="shared" si="90"/>
        <v/>
      </c>
    </row>
    <row r="673" spans="1:5" ht="36" customHeight="1">
      <c r="A673" s="325" t="s">
        <v>1233</v>
      </c>
      <c r="B673" s="223" t="s">
        <v>134</v>
      </c>
      <c r="C673" s="409">
        <v>0</v>
      </c>
      <c r="D673" s="409">
        <v>0</v>
      </c>
      <c r="E673" s="397" t="str">
        <f t="shared" si="90"/>
        <v/>
      </c>
    </row>
    <row r="674" spans="1:5" ht="36" customHeight="1">
      <c r="A674" s="325" t="s">
        <v>1234</v>
      </c>
      <c r="B674" s="223" t="s">
        <v>1235</v>
      </c>
      <c r="C674" s="409">
        <v>111</v>
      </c>
      <c r="D674" s="409">
        <v>0</v>
      </c>
      <c r="E674" s="397">
        <f t="shared" si="90"/>
        <v>-1</v>
      </c>
    </row>
    <row r="675" spans="1:5" ht="36" customHeight="1">
      <c r="A675" s="324" t="s">
        <v>1236</v>
      </c>
      <c r="B675" s="221" t="s">
        <v>1237</v>
      </c>
      <c r="C675" s="416">
        <f>SUM(C676:C688)</f>
        <v>467</v>
      </c>
      <c r="D675" s="416">
        <f>SUM(D676:D688)</f>
        <v>340</v>
      </c>
      <c r="E675" s="397">
        <f t="shared" si="90"/>
        <v>-0.27200000000000002</v>
      </c>
    </row>
    <row r="676" spans="1:5" ht="36" customHeight="1">
      <c r="A676" s="325" t="s">
        <v>1238</v>
      </c>
      <c r="B676" s="223" t="s">
        <v>1239</v>
      </c>
      <c r="C676" s="409">
        <v>467</v>
      </c>
      <c r="D676" s="409">
        <v>340</v>
      </c>
      <c r="E676" s="397">
        <f t="shared" si="90"/>
        <v>-0.27200000000000002</v>
      </c>
    </row>
    <row r="677" spans="1:5" ht="36" customHeight="1">
      <c r="A677" s="325" t="s">
        <v>1240</v>
      </c>
      <c r="B677" s="223" t="s">
        <v>1241</v>
      </c>
      <c r="C677" s="409">
        <v>0</v>
      </c>
      <c r="D677" s="409">
        <v>0</v>
      </c>
      <c r="E677" s="397" t="str">
        <f t="shared" si="90"/>
        <v/>
      </c>
    </row>
    <row r="678" spans="1:5" ht="36" customHeight="1">
      <c r="A678" s="325" t="s">
        <v>1242</v>
      </c>
      <c r="B678" s="223" t="s">
        <v>1243</v>
      </c>
      <c r="C678" s="409">
        <v>0</v>
      </c>
      <c r="D678" s="409">
        <v>0</v>
      </c>
      <c r="E678" s="397" t="str">
        <f t="shared" si="90"/>
        <v/>
      </c>
    </row>
    <row r="679" spans="1:5" ht="36" customHeight="1">
      <c r="A679" s="325" t="s">
        <v>1244</v>
      </c>
      <c r="B679" s="223" t="s">
        <v>1245</v>
      </c>
      <c r="C679" s="409">
        <v>0</v>
      </c>
      <c r="D679" s="409">
        <v>0</v>
      </c>
      <c r="E679" s="226" t="str">
        <f>IF(C679&gt;0,D679/C679-1,IF(C679&lt;0,-(D679/C679-1),""))</f>
        <v/>
      </c>
    </row>
    <row r="680" spans="1:5" ht="36" customHeight="1">
      <c r="A680" s="325" t="s">
        <v>1246</v>
      </c>
      <c r="B680" s="223" t="s">
        <v>1247</v>
      </c>
      <c r="C680" s="409">
        <v>0</v>
      </c>
      <c r="D680" s="409">
        <v>0</v>
      </c>
      <c r="E680" s="226" t="str">
        <f>IF(C680&gt;0,D680/C680-1,IF(C680&lt;0,-(D680/C680-1),""))</f>
        <v/>
      </c>
    </row>
    <row r="681" spans="1:5" ht="36" customHeight="1">
      <c r="A681" s="325" t="s">
        <v>1248</v>
      </c>
      <c r="B681" s="223" t="s">
        <v>1249</v>
      </c>
      <c r="C681" s="409">
        <v>0</v>
      </c>
      <c r="D681" s="409">
        <v>0</v>
      </c>
      <c r="E681" s="226" t="str">
        <f>IF(C681&gt;0,D681/C681-1,IF(C681&lt;0,-(D681/C681-1),""))</f>
        <v/>
      </c>
    </row>
    <row r="682" spans="1:5" ht="36" customHeight="1">
      <c r="A682" s="325" t="s">
        <v>1250</v>
      </c>
      <c r="B682" s="223" t="s">
        <v>1251</v>
      </c>
      <c r="C682" s="409">
        <v>0</v>
      </c>
      <c r="D682" s="409">
        <v>0</v>
      </c>
      <c r="E682" s="226" t="str">
        <f>IF(C682&gt;0,D682/C682-1,IF(C682&lt;0,-(D682/C682-1),""))</f>
        <v/>
      </c>
    </row>
    <row r="683" spans="1:5" ht="36" customHeight="1">
      <c r="A683" s="325" t="s">
        <v>1252</v>
      </c>
      <c r="B683" s="223" t="s">
        <v>1253</v>
      </c>
      <c r="C683" s="409">
        <v>0</v>
      </c>
      <c r="D683" s="409">
        <v>0</v>
      </c>
      <c r="E683" s="397" t="str">
        <f>IF(C683&lt;&gt;0,D683/C683-1,"")</f>
        <v/>
      </c>
    </row>
    <row r="684" spans="1:5" ht="36" customHeight="1">
      <c r="A684" s="325" t="s">
        <v>1254</v>
      </c>
      <c r="B684" s="223" t="s">
        <v>1255</v>
      </c>
      <c r="C684" s="409">
        <v>0</v>
      </c>
      <c r="D684" s="409">
        <v>0</v>
      </c>
      <c r="E684" s="226" t="str">
        <f>IF(C684&gt;0,D684/C684-1,IF(C684&lt;0,-(D684/C684-1),""))</f>
        <v/>
      </c>
    </row>
    <row r="685" spans="1:5" ht="36" customHeight="1">
      <c r="A685" s="325" t="s">
        <v>1256</v>
      </c>
      <c r="B685" s="223" t="s">
        <v>1257</v>
      </c>
      <c r="C685" s="409">
        <v>0</v>
      </c>
      <c r="D685" s="409">
        <v>0</v>
      </c>
      <c r="E685" s="397" t="str">
        <f>IF(C685&lt;&gt;0,D685/C685-1,"")</f>
        <v/>
      </c>
    </row>
    <row r="686" spans="1:5" ht="36" customHeight="1">
      <c r="A686" s="325" t="s">
        <v>1258</v>
      </c>
      <c r="B686" s="223" t="s">
        <v>1259</v>
      </c>
      <c r="C686" s="409">
        <v>0</v>
      </c>
      <c r="D686" s="409">
        <v>0</v>
      </c>
      <c r="E686" s="226" t="str">
        <f>IF(C686&gt;0,D686/C686-1,IF(C686&lt;0,-(D686/C686-1),""))</f>
        <v/>
      </c>
    </row>
    <row r="687" spans="1:5" ht="36" customHeight="1">
      <c r="A687" s="325" t="s">
        <v>1260</v>
      </c>
      <c r="B687" s="223" t="s">
        <v>1261</v>
      </c>
      <c r="C687" s="409">
        <v>0</v>
      </c>
      <c r="D687" s="409">
        <v>0</v>
      </c>
      <c r="E687" s="397" t="str">
        <f t="shared" ref="E687:E688" si="91">IF(C687&lt;&gt;0,D687/C687-1,"")</f>
        <v/>
      </c>
    </row>
    <row r="688" spans="1:5" ht="36" customHeight="1">
      <c r="A688" s="325" t="s">
        <v>1262</v>
      </c>
      <c r="B688" s="223" t="s">
        <v>1263</v>
      </c>
      <c r="C688" s="409">
        <v>0</v>
      </c>
      <c r="D688" s="409">
        <v>0</v>
      </c>
      <c r="E688" s="397" t="str">
        <f t="shared" si="91"/>
        <v/>
      </c>
    </row>
    <row r="689" spans="1:5" ht="36" customHeight="1">
      <c r="A689" s="324" t="s">
        <v>1264</v>
      </c>
      <c r="B689" s="221" t="s">
        <v>1265</v>
      </c>
      <c r="C689" s="416">
        <f>SUM(C690:C692)</f>
        <v>1805</v>
      </c>
      <c r="D689" s="416">
        <f>SUM(D690:D692)</f>
        <v>1960</v>
      </c>
      <c r="E689" s="229">
        <f>IF(C689&gt;0,D689/C689-1,IF(C689&lt;0,-(D689/C689-1),""))</f>
        <v>8.5999999999999993E-2</v>
      </c>
    </row>
    <row r="690" spans="1:5" ht="36" customHeight="1">
      <c r="A690" s="325" t="s">
        <v>1266</v>
      </c>
      <c r="B690" s="223" t="s">
        <v>1267</v>
      </c>
      <c r="C690" s="409">
        <v>0</v>
      </c>
      <c r="D690" s="409">
        <v>0</v>
      </c>
      <c r="E690" s="226" t="str">
        <f>IF(C690&gt;0,D690/C690-1,IF(C690&lt;0,-(D690/C690-1),""))</f>
        <v/>
      </c>
    </row>
    <row r="691" spans="1:5" ht="36" customHeight="1">
      <c r="A691" s="325" t="s">
        <v>1268</v>
      </c>
      <c r="B691" s="223" t="s">
        <v>1269</v>
      </c>
      <c r="C691" s="409">
        <v>1805</v>
      </c>
      <c r="D691" s="409">
        <v>1856</v>
      </c>
      <c r="E691" s="226">
        <f>IF(C691&gt;0,D691/C691-1,IF(C691&lt;0,-(D691/C691-1),""))</f>
        <v>2.8000000000000001E-2</v>
      </c>
    </row>
    <row r="692" spans="1:5" ht="36" customHeight="1">
      <c r="A692" s="325" t="s">
        <v>1270</v>
      </c>
      <c r="B692" s="223" t="s">
        <v>1271</v>
      </c>
      <c r="C692" s="409">
        <v>0</v>
      </c>
      <c r="D692" s="409">
        <v>104</v>
      </c>
      <c r="E692" s="226" t="str">
        <f>IF(C692&gt;0,D692/C692-1,IF(C692&lt;0,-(D692/C692-1),""))</f>
        <v/>
      </c>
    </row>
    <row r="693" spans="1:5" ht="36" customHeight="1">
      <c r="A693" s="324" t="s">
        <v>1272</v>
      </c>
      <c r="B693" s="221" t="s">
        <v>1273</v>
      </c>
      <c r="C693" s="416">
        <f>SUM(C694:C704)</f>
        <v>853</v>
      </c>
      <c r="D693" s="416">
        <f>SUM(D694:D704)</f>
        <v>1170</v>
      </c>
      <c r="E693" s="397">
        <f t="shared" ref="E693:E696" si="92">IF(C693&lt;&gt;0,D693/C693-1,"")</f>
        <v>0.372</v>
      </c>
    </row>
    <row r="694" spans="1:5" ht="36" customHeight="1">
      <c r="A694" s="325" t="s">
        <v>1274</v>
      </c>
      <c r="B694" s="223" t="s">
        <v>1275</v>
      </c>
      <c r="C694" s="409">
        <v>320</v>
      </c>
      <c r="D694" s="409">
        <v>340</v>
      </c>
      <c r="E694" s="397">
        <f t="shared" si="92"/>
        <v>6.3E-2</v>
      </c>
    </row>
    <row r="695" spans="1:5" ht="36" customHeight="1">
      <c r="A695" s="325" t="s">
        <v>1276</v>
      </c>
      <c r="B695" s="223" t="s">
        <v>1277</v>
      </c>
      <c r="C695" s="409">
        <v>98</v>
      </c>
      <c r="D695" s="409">
        <v>189</v>
      </c>
      <c r="E695" s="397">
        <f t="shared" si="92"/>
        <v>0.92900000000000005</v>
      </c>
    </row>
    <row r="696" spans="1:5" ht="36" customHeight="1">
      <c r="A696" s="325" t="s">
        <v>1278</v>
      </c>
      <c r="B696" s="223" t="s">
        <v>1279</v>
      </c>
      <c r="C696" s="409">
        <v>333</v>
      </c>
      <c r="D696" s="409">
        <v>345</v>
      </c>
      <c r="E696" s="397">
        <f t="shared" si="92"/>
        <v>3.5999999999999997E-2</v>
      </c>
    </row>
    <row r="697" spans="1:5" ht="36" customHeight="1">
      <c r="A697" s="325" t="s">
        <v>1280</v>
      </c>
      <c r="B697" s="223" t="s">
        <v>1281</v>
      </c>
      <c r="C697" s="409">
        <v>0</v>
      </c>
      <c r="D697" s="409">
        <v>0</v>
      </c>
      <c r="E697" s="226" t="str">
        <f>IF(C697&gt;0,D697/C697-1,IF(C697&lt;0,-(D697/C697-1),""))</f>
        <v/>
      </c>
    </row>
    <row r="698" spans="1:5" ht="36" customHeight="1">
      <c r="A698" s="325" t="s">
        <v>1282</v>
      </c>
      <c r="B698" s="223" t="s">
        <v>1283</v>
      </c>
      <c r="C698" s="409">
        <v>0</v>
      </c>
      <c r="D698" s="409">
        <v>0</v>
      </c>
      <c r="E698" s="397" t="str">
        <f>IF(C698&lt;&gt;0,D698/C698-1,"")</f>
        <v/>
      </c>
    </row>
    <row r="699" spans="1:5" ht="36" customHeight="1">
      <c r="A699" s="325" t="s">
        <v>1284</v>
      </c>
      <c r="B699" s="223" t="s">
        <v>1285</v>
      </c>
      <c r="C699" s="409">
        <v>0</v>
      </c>
      <c r="D699" s="409">
        <v>0</v>
      </c>
      <c r="E699" s="226" t="str">
        <f>IF(C699&gt;0,D699/C699-1,IF(C699&lt;0,-(D699/C699-1),""))</f>
        <v/>
      </c>
    </row>
    <row r="700" spans="1:5" ht="36" customHeight="1">
      <c r="A700" s="325" t="s">
        <v>1286</v>
      </c>
      <c r="B700" s="223" t="s">
        <v>1287</v>
      </c>
      <c r="C700" s="409">
        <v>68</v>
      </c>
      <c r="D700" s="409">
        <v>46</v>
      </c>
      <c r="E700" s="226">
        <f>IF(C700&gt;0,D700/C700-1,IF(C700&lt;0,-(D700/C700-1),""))</f>
        <v>-0.32400000000000001</v>
      </c>
    </row>
    <row r="701" spans="1:5" ht="36" customHeight="1">
      <c r="A701" s="325" t="s">
        <v>1288</v>
      </c>
      <c r="B701" s="223" t="s">
        <v>1289</v>
      </c>
      <c r="C701" s="409">
        <v>0</v>
      </c>
      <c r="D701" s="409">
        <v>0</v>
      </c>
      <c r="E701" s="226" t="str">
        <f>IF(C701&gt;0,D701/C701-1,IF(C701&lt;0,-(D701/C701-1),""))</f>
        <v/>
      </c>
    </row>
    <row r="702" spans="1:5" ht="36" customHeight="1">
      <c r="A702" s="325" t="s">
        <v>1290</v>
      </c>
      <c r="B702" s="223" t="s">
        <v>1291</v>
      </c>
      <c r="C702" s="409">
        <v>34</v>
      </c>
      <c r="D702" s="409">
        <v>0</v>
      </c>
      <c r="E702" s="397">
        <f t="shared" ref="E702:E703" si="93">IF(C702&lt;&gt;0,D702/C702-1,"")</f>
        <v>-1</v>
      </c>
    </row>
    <row r="703" spans="1:5" ht="36" customHeight="1">
      <c r="A703" s="325" t="s">
        <v>1292</v>
      </c>
      <c r="B703" s="223" t="s">
        <v>1293</v>
      </c>
      <c r="C703" s="409">
        <v>0</v>
      </c>
      <c r="D703" s="409">
        <v>50</v>
      </c>
      <c r="E703" s="397" t="str">
        <f t="shared" si="93"/>
        <v/>
      </c>
    </row>
    <row r="704" spans="1:5" ht="36" customHeight="1">
      <c r="A704" s="325" t="s">
        <v>1294</v>
      </c>
      <c r="B704" s="223" t="s">
        <v>1295</v>
      </c>
      <c r="C704" s="409">
        <v>0</v>
      </c>
      <c r="D704" s="409">
        <v>200</v>
      </c>
      <c r="E704" s="226" t="str">
        <f>IF(C704&gt;0,D704/C704-1,IF(C704&lt;0,-(D704/C704-1),""))</f>
        <v/>
      </c>
    </row>
    <row r="705" spans="1:5" ht="36" customHeight="1">
      <c r="A705" s="324" t="s">
        <v>1296</v>
      </c>
      <c r="B705" s="221" t="s">
        <v>1297</v>
      </c>
      <c r="C705" s="410">
        <f>SUM(C706:C707)</f>
        <v>0</v>
      </c>
      <c r="D705" s="410">
        <f>SUM(D706:D707)</f>
        <v>0</v>
      </c>
      <c r="E705" s="397" t="str">
        <f t="shared" ref="E705:E706" si="94">IF(C705&lt;&gt;0,D705/C705-1,"")</f>
        <v/>
      </c>
    </row>
    <row r="706" spans="1:5" ht="36" customHeight="1">
      <c r="A706" s="325" t="s">
        <v>1298</v>
      </c>
      <c r="B706" s="223" t="s">
        <v>1299</v>
      </c>
      <c r="C706" s="409">
        <v>0</v>
      </c>
      <c r="D706" s="409">
        <v>0</v>
      </c>
      <c r="E706" s="397" t="str">
        <f t="shared" si="94"/>
        <v/>
      </c>
    </row>
    <row r="707" spans="1:5" ht="36" customHeight="1">
      <c r="A707" s="325" t="s">
        <v>1300</v>
      </c>
      <c r="B707" s="223" t="s">
        <v>1301</v>
      </c>
      <c r="C707" s="409">
        <v>0</v>
      </c>
      <c r="D707" s="409">
        <v>0</v>
      </c>
      <c r="E707" s="226" t="str">
        <f>IF(C707&gt;0,D707/C707-1,IF(C707&lt;0,-(D707/C707-1),""))</f>
        <v/>
      </c>
    </row>
    <row r="708" spans="1:5" ht="36" customHeight="1">
      <c r="A708" s="324" t="s">
        <v>1302</v>
      </c>
      <c r="B708" s="221" t="s">
        <v>1303</v>
      </c>
      <c r="C708" s="416">
        <f>SUM(C709:C711)</f>
        <v>306</v>
      </c>
      <c r="D708" s="416">
        <f>SUM(D709:D711)</f>
        <v>223</v>
      </c>
      <c r="E708" s="397">
        <f t="shared" ref="E708:E717" si="95">IF(C708&lt;&gt;0,D708/C708-1,"")</f>
        <v>-0.27100000000000002</v>
      </c>
    </row>
    <row r="709" spans="1:5" ht="36" customHeight="1">
      <c r="A709" s="325" t="s">
        <v>1304</v>
      </c>
      <c r="B709" s="223" t="s">
        <v>1305</v>
      </c>
      <c r="C709" s="409">
        <v>0</v>
      </c>
      <c r="D709" s="409">
        <v>0</v>
      </c>
      <c r="E709" s="397" t="str">
        <f t="shared" si="95"/>
        <v/>
      </c>
    </row>
    <row r="710" spans="1:5" ht="36" customHeight="1">
      <c r="A710" s="325" t="s">
        <v>1306</v>
      </c>
      <c r="B710" s="223" t="s">
        <v>1307</v>
      </c>
      <c r="C710" s="409">
        <v>0</v>
      </c>
      <c r="D710" s="409">
        <v>0</v>
      </c>
      <c r="E710" s="397" t="str">
        <f t="shared" si="95"/>
        <v/>
      </c>
    </row>
    <row r="711" spans="1:5" ht="36" customHeight="1">
      <c r="A711" s="325" t="s">
        <v>1308</v>
      </c>
      <c r="B711" s="223" t="s">
        <v>1309</v>
      </c>
      <c r="C711" s="409">
        <v>306</v>
      </c>
      <c r="D711" s="409">
        <v>223</v>
      </c>
      <c r="E711" s="397">
        <f t="shared" si="95"/>
        <v>-0.27100000000000002</v>
      </c>
    </row>
    <row r="712" spans="1:5" ht="36" customHeight="1">
      <c r="A712" s="324" t="s">
        <v>1310</v>
      </c>
      <c r="B712" s="221" t="s">
        <v>1311</v>
      </c>
      <c r="C712" s="416">
        <f>SUM(C713:C716)</f>
        <v>3667</v>
      </c>
      <c r="D712" s="416">
        <f>SUM(D713:D716)</f>
        <v>3653</v>
      </c>
      <c r="E712" s="397">
        <f t="shared" si="95"/>
        <v>-4.0000000000000001E-3</v>
      </c>
    </row>
    <row r="713" spans="1:5" ht="36" customHeight="1">
      <c r="A713" s="325" t="s">
        <v>1312</v>
      </c>
      <c r="B713" s="223" t="s">
        <v>1313</v>
      </c>
      <c r="C713" s="409">
        <v>2809</v>
      </c>
      <c r="D713" s="409">
        <v>1357</v>
      </c>
      <c r="E713" s="397">
        <f t="shared" si="95"/>
        <v>-0.51700000000000002</v>
      </c>
    </row>
    <row r="714" spans="1:5" ht="36" customHeight="1">
      <c r="A714" s="325" t="s">
        <v>1314</v>
      </c>
      <c r="B714" s="223" t="s">
        <v>1315</v>
      </c>
      <c r="C714" s="409">
        <v>858</v>
      </c>
      <c r="D714" s="409">
        <v>968</v>
      </c>
      <c r="E714" s="397">
        <f t="shared" si="95"/>
        <v>0.128</v>
      </c>
    </row>
    <row r="715" spans="1:5" ht="36" customHeight="1">
      <c r="A715" s="325" t="s">
        <v>1316</v>
      </c>
      <c r="B715" s="223" t="s">
        <v>1317</v>
      </c>
      <c r="C715" s="409">
        <v>0</v>
      </c>
      <c r="D715" s="409">
        <v>1328</v>
      </c>
      <c r="E715" s="397" t="str">
        <f t="shared" si="95"/>
        <v/>
      </c>
    </row>
    <row r="716" spans="1:5" ht="36" customHeight="1">
      <c r="A716" s="325" t="s">
        <v>1318</v>
      </c>
      <c r="B716" s="223" t="s">
        <v>1319</v>
      </c>
      <c r="C716" s="409">
        <v>0</v>
      </c>
      <c r="D716" s="409">
        <v>0</v>
      </c>
      <c r="E716" s="397" t="str">
        <f t="shared" si="95"/>
        <v/>
      </c>
    </row>
    <row r="717" spans="1:5" ht="36" customHeight="1">
      <c r="A717" s="324" t="s">
        <v>1320</v>
      </c>
      <c r="B717" s="221" t="s">
        <v>1321</v>
      </c>
      <c r="C717" s="416">
        <f>SUM(C718:C720)</f>
        <v>900</v>
      </c>
      <c r="D717" s="416">
        <f>SUM(D718:D720)</f>
        <v>898</v>
      </c>
      <c r="E717" s="397">
        <f t="shared" si="95"/>
        <v>-2E-3</v>
      </c>
    </row>
    <row r="718" spans="1:5" ht="36" customHeight="1">
      <c r="A718" s="325" t="s">
        <v>1322</v>
      </c>
      <c r="B718" s="223" t="s">
        <v>1323</v>
      </c>
      <c r="C718" s="409">
        <v>0</v>
      </c>
      <c r="D718" s="409">
        <v>0</v>
      </c>
      <c r="E718" s="226" t="str">
        <f>IF(C718&gt;0,D718/C718-1,IF(C718&lt;0,-(D718/C718-1),""))</f>
        <v/>
      </c>
    </row>
    <row r="719" spans="1:5" ht="36" customHeight="1">
      <c r="A719" s="325" t="s">
        <v>1324</v>
      </c>
      <c r="B719" s="223" t="s">
        <v>1325</v>
      </c>
      <c r="C719" s="409">
        <v>900</v>
      </c>
      <c r="D719" s="409">
        <v>898</v>
      </c>
      <c r="E719" s="397">
        <f>IF(C719&lt;&gt;0,D719/C719-1,"")</f>
        <v>-2E-3</v>
      </c>
    </row>
    <row r="720" spans="1:5" ht="36" customHeight="1">
      <c r="A720" s="325" t="s">
        <v>1326</v>
      </c>
      <c r="B720" s="223" t="s">
        <v>1327</v>
      </c>
      <c r="C720" s="409">
        <v>0</v>
      </c>
      <c r="D720" s="409">
        <v>0</v>
      </c>
      <c r="E720" s="226" t="str">
        <f t="shared" ref="E720:E727" si="96">IF(C720&gt;0,D720/C720-1,IF(C720&lt;0,-(D720/C720-1),""))</f>
        <v/>
      </c>
    </row>
    <row r="721" spans="1:5" ht="36" customHeight="1">
      <c r="A721" s="324" t="s">
        <v>1328</v>
      </c>
      <c r="B721" s="221" t="s">
        <v>1329</v>
      </c>
      <c r="C721" s="416">
        <f>SUM(C722:C724)</f>
        <v>100</v>
      </c>
      <c r="D721" s="416">
        <f>SUM(D722:D724)</f>
        <v>114</v>
      </c>
      <c r="E721" s="229">
        <f t="shared" si="96"/>
        <v>0.14000000000000001</v>
      </c>
    </row>
    <row r="722" spans="1:5" ht="36" customHeight="1">
      <c r="A722" s="325" t="s">
        <v>1330</v>
      </c>
      <c r="B722" s="223" t="s">
        <v>1331</v>
      </c>
      <c r="C722" s="409">
        <v>100</v>
      </c>
      <c r="D722" s="409">
        <v>113</v>
      </c>
      <c r="E722" s="226">
        <f t="shared" si="96"/>
        <v>0.13</v>
      </c>
    </row>
    <row r="723" spans="1:5" ht="36" customHeight="1">
      <c r="A723" s="325" t="s">
        <v>1332</v>
      </c>
      <c r="B723" s="223" t="s">
        <v>1333</v>
      </c>
      <c r="C723" s="409">
        <v>0</v>
      </c>
      <c r="D723" s="409">
        <v>0</v>
      </c>
      <c r="E723" s="226" t="str">
        <f t="shared" si="96"/>
        <v/>
      </c>
    </row>
    <row r="724" spans="1:5" ht="36" customHeight="1">
      <c r="A724" s="325" t="s">
        <v>1334</v>
      </c>
      <c r="B724" s="223" t="s">
        <v>1335</v>
      </c>
      <c r="C724" s="409">
        <v>0</v>
      </c>
      <c r="D724" s="409">
        <v>1</v>
      </c>
      <c r="E724" s="226" t="str">
        <f t="shared" si="96"/>
        <v/>
      </c>
    </row>
    <row r="725" spans="1:5" ht="36" customHeight="1">
      <c r="A725" s="324" t="s">
        <v>1336</v>
      </c>
      <c r="B725" s="221" t="s">
        <v>1337</v>
      </c>
      <c r="C725" s="410">
        <f>SUM(C726:C727)</f>
        <v>0</v>
      </c>
      <c r="D725" s="410">
        <f>SUM(D726:D727)</f>
        <v>0</v>
      </c>
      <c r="E725" s="229" t="str">
        <f t="shared" si="96"/>
        <v/>
      </c>
    </row>
    <row r="726" spans="1:5" ht="36" customHeight="1">
      <c r="A726" s="325" t="s">
        <v>1338</v>
      </c>
      <c r="B726" s="223" t="s">
        <v>1339</v>
      </c>
      <c r="C726" s="409">
        <v>0</v>
      </c>
      <c r="D726" s="409">
        <v>0</v>
      </c>
      <c r="E726" s="226" t="str">
        <f t="shared" si="96"/>
        <v/>
      </c>
    </row>
    <row r="727" spans="1:5" ht="36" customHeight="1">
      <c r="A727" s="325" t="s">
        <v>1340</v>
      </c>
      <c r="B727" s="223" t="s">
        <v>1341</v>
      </c>
      <c r="C727" s="409">
        <v>0</v>
      </c>
      <c r="D727" s="409">
        <v>0</v>
      </c>
      <c r="E727" s="226" t="str">
        <f t="shared" si="96"/>
        <v/>
      </c>
    </row>
    <row r="728" spans="1:5" ht="36" customHeight="1">
      <c r="A728" s="324" t="s">
        <v>1342</v>
      </c>
      <c r="B728" s="221" t="s">
        <v>1343</v>
      </c>
      <c r="C728" s="416">
        <f>SUM(C729:C736)</f>
        <v>347</v>
      </c>
      <c r="D728" s="416">
        <f>SUM(D729:D736)</f>
        <v>353</v>
      </c>
      <c r="E728" s="397">
        <f t="shared" ref="E728:E729" si="97">IF(C728&lt;&gt;0,D728/C728-1,"")</f>
        <v>1.7000000000000001E-2</v>
      </c>
    </row>
    <row r="729" spans="1:5" ht="36" customHeight="1">
      <c r="A729" s="325" t="s">
        <v>1344</v>
      </c>
      <c r="B729" s="223" t="s">
        <v>130</v>
      </c>
      <c r="C729" s="409">
        <v>347</v>
      </c>
      <c r="D729" s="409">
        <v>333</v>
      </c>
      <c r="E729" s="397">
        <f t="shared" si="97"/>
        <v>-0.04</v>
      </c>
    </row>
    <row r="730" spans="1:5" ht="36" customHeight="1">
      <c r="A730" s="325" t="s">
        <v>1345</v>
      </c>
      <c r="B730" s="223" t="s">
        <v>132</v>
      </c>
      <c r="C730" s="409">
        <v>0</v>
      </c>
      <c r="D730" s="409">
        <v>0</v>
      </c>
      <c r="E730" s="226" t="str">
        <f>IF(C730&gt;0,D730/C730-1,IF(C730&lt;0,-(D730/C730-1),""))</f>
        <v/>
      </c>
    </row>
    <row r="731" spans="1:5" ht="36" customHeight="1">
      <c r="A731" s="325" t="s">
        <v>1346</v>
      </c>
      <c r="B731" s="223" t="s">
        <v>134</v>
      </c>
      <c r="C731" s="409">
        <v>0</v>
      </c>
      <c r="D731" s="409">
        <v>0</v>
      </c>
      <c r="E731" s="226" t="str">
        <f>IF(C731&gt;0,D731/C731-1,IF(C731&lt;0,-(D731/C731-1),""))</f>
        <v/>
      </c>
    </row>
    <row r="732" spans="1:5" ht="36" customHeight="1">
      <c r="A732" s="325" t="s">
        <v>1347</v>
      </c>
      <c r="B732" s="223" t="s">
        <v>231</v>
      </c>
      <c r="C732" s="409">
        <v>0</v>
      </c>
      <c r="D732" s="409">
        <v>0</v>
      </c>
      <c r="E732" s="226" t="str">
        <f>IF(C732&gt;0,D732/C732-1,IF(C732&lt;0,-(D732/C732-1),""))</f>
        <v/>
      </c>
    </row>
    <row r="733" spans="1:5" ht="36" customHeight="1">
      <c r="A733" s="325" t="s">
        <v>1348</v>
      </c>
      <c r="B733" s="223" t="s">
        <v>1349</v>
      </c>
      <c r="C733" s="409">
        <v>0</v>
      </c>
      <c r="D733" s="409">
        <v>0</v>
      </c>
      <c r="E733" s="397" t="str">
        <f t="shared" ref="E733:E735" si="98">IF(C733&lt;&gt;0,D733/C733-1,"")</f>
        <v/>
      </c>
    </row>
    <row r="734" spans="1:5" ht="36" customHeight="1">
      <c r="A734" s="325" t="s">
        <v>1350</v>
      </c>
      <c r="B734" s="223" t="s">
        <v>1351</v>
      </c>
      <c r="C734" s="409">
        <v>0</v>
      </c>
      <c r="D734" s="409">
        <v>0</v>
      </c>
      <c r="E734" s="397" t="str">
        <f t="shared" si="98"/>
        <v/>
      </c>
    </row>
    <row r="735" spans="1:5" ht="36" customHeight="1">
      <c r="A735" s="325" t="s">
        <v>1352</v>
      </c>
      <c r="B735" s="223" t="s">
        <v>148</v>
      </c>
      <c r="C735" s="409">
        <v>0</v>
      </c>
      <c r="D735" s="409">
        <v>0</v>
      </c>
      <c r="E735" s="397" t="str">
        <f t="shared" si="98"/>
        <v/>
      </c>
    </row>
    <row r="736" spans="1:5" ht="36" customHeight="1">
      <c r="A736" s="325" t="s">
        <v>1353</v>
      </c>
      <c r="B736" s="223" t="s">
        <v>1354</v>
      </c>
      <c r="C736" s="409">
        <v>0</v>
      </c>
      <c r="D736" s="409">
        <v>20</v>
      </c>
      <c r="E736" s="226" t="str">
        <f>IF(C736&gt;0,D736/C736-1,IF(C736&lt;0,-(D736/C736-1),""))</f>
        <v/>
      </c>
    </row>
    <row r="737" spans="1:5" ht="36" customHeight="1">
      <c r="A737" s="324" t="s">
        <v>1355</v>
      </c>
      <c r="B737" s="221" t="s">
        <v>1356</v>
      </c>
      <c r="C737" s="416">
        <f>SUM(C738)</f>
        <v>189</v>
      </c>
      <c r="D737" s="416">
        <f>SUM(D738)</f>
        <v>161</v>
      </c>
      <c r="E737" s="229">
        <f>IF(C737&gt;0,D737/C737-1,IF(C737&lt;0,-(D737/C737-1),""))</f>
        <v>-0.14799999999999999</v>
      </c>
    </row>
    <row r="738" spans="1:5" ht="36" customHeight="1">
      <c r="A738" s="325" t="s">
        <v>1357</v>
      </c>
      <c r="B738" s="223" t="s">
        <v>1358</v>
      </c>
      <c r="C738" s="409">
        <v>189</v>
      </c>
      <c r="D738" s="409">
        <v>161</v>
      </c>
      <c r="E738" s="226">
        <f>IF(C738&gt;0,D738/C738-1,IF(C738&lt;0,-(D738/C738-1),""))</f>
        <v>-0.14799999999999999</v>
      </c>
    </row>
    <row r="739" spans="1:5" ht="36" customHeight="1">
      <c r="A739" s="324" t="s">
        <v>1359</v>
      </c>
      <c r="B739" s="221" t="s">
        <v>1360</v>
      </c>
      <c r="C739" s="416">
        <f>SUM(C740)</f>
        <v>1</v>
      </c>
      <c r="D739" s="416">
        <f>SUM(D740)</f>
        <v>0</v>
      </c>
      <c r="E739" s="397">
        <f t="shared" ref="E739:E760" si="99">IF(C739&lt;&gt;0,D739/C739-1,"")</f>
        <v>-1</v>
      </c>
    </row>
    <row r="740" spans="1:5" ht="36" customHeight="1">
      <c r="A740" s="325">
        <v>2109999</v>
      </c>
      <c r="B740" s="223" t="s">
        <v>1361</v>
      </c>
      <c r="C740" s="409">
        <v>1</v>
      </c>
      <c r="D740" s="409">
        <v>0</v>
      </c>
      <c r="E740" s="397">
        <f t="shared" si="99"/>
        <v>-1</v>
      </c>
    </row>
    <row r="741" spans="1:5" ht="36" customHeight="1">
      <c r="A741" s="328" t="s">
        <v>1362</v>
      </c>
      <c r="B741" s="402" t="s">
        <v>3208</v>
      </c>
      <c r="C741" s="330"/>
      <c r="D741" s="330"/>
      <c r="E741" s="397" t="str">
        <f t="shared" si="99"/>
        <v/>
      </c>
    </row>
    <row r="742" spans="1:5" ht="36" customHeight="1">
      <c r="A742" s="328" t="s">
        <v>1363</v>
      </c>
      <c r="B742" s="402" t="s">
        <v>3209</v>
      </c>
      <c r="C742" s="330"/>
      <c r="D742" s="330"/>
      <c r="E742" s="397" t="str">
        <f t="shared" si="99"/>
        <v/>
      </c>
    </row>
    <row r="743" spans="1:5" ht="36" customHeight="1">
      <c r="A743" s="324" t="s">
        <v>83</v>
      </c>
      <c r="B743" s="221" t="s">
        <v>84</v>
      </c>
      <c r="C743" s="416">
        <f>SUM(C744,C754,C758,C767,C772,C779,C785,C788,C791,C793,C795,C801,C803,C805,C820)</f>
        <v>21</v>
      </c>
      <c r="D743" s="416">
        <f>SUM(D744,D754,D758,D767,D772,D779,D785,D788,D791,D793,D795,D801,D803,D805,D820)</f>
        <v>1796</v>
      </c>
      <c r="E743" s="397">
        <f t="shared" si="99"/>
        <v>84.524000000000001</v>
      </c>
    </row>
    <row r="744" spans="1:5" ht="36" customHeight="1">
      <c r="A744" s="324" t="s">
        <v>1364</v>
      </c>
      <c r="B744" s="221" t="s">
        <v>1365</v>
      </c>
      <c r="C744" s="416">
        <f>SUM(C745:C753)</f>
        <v>1</v>
      </c>
      <c r="D744" s="416">
        <f>SUM(D745:D753)</f>
        <v>0</v>
      </c>
      <c r="E744" s="397">
        <f t="shared" si="99"/>
        <v>-1</v>
      </c>
    </row>
    <row r="745" spans="1:5" ht="36" customHeight="1">
      <c r="A745" s="325" t="s">
        <v>1366</v>
      </c>
      <c r="B745" s="223" t="s">
        <v>130</v>
      </c>
      <c r="C745" s="409">
        <v>0</v>
      </c>
      <c r="D745" s="409">
        <v>0</v>
      </c>
      <c r="E745" s="397" t="str">
        <f t="shared" si="99"/>
        <v/>
      </c>
    </row>
    <row r="746" spans="1:5" ht="36" customHeight="1">
      <c r="A746" s="325" t="s">
        <v>1367</v>
      </c>
      <c r="B746" s="223" t="s">
        <v>132</v>
      </c>
      <c r="C746" s="409">
        <v>0</v>
      </c>
      <c r="D746" s="409">
        <v>0</v>
      </c>
      <c r="E746" s="397" t="str">
        <f t="shared" si="99"/>
        <v/>
      </c>
    </row>
    <row r="747" spans="1:5" ht="36" customHeight="1">
      <c r="A747" s="325" t="s">
        <v>1368</v>
      </c>
      <c r="B747" s="223" t="s">
        <v>134</v>
      </c>
      <c r="C747" s="409">
        <v>0</v>
      </c>
      <c r="D747" s="409">
        <v>0</v>
      </c>
      <c r="E747" s="397" t="str">
        <f t="shared" si="99"/>
        <v/>
      </c>
    </row>
    <row r="748" spans="1:5" ht="36" customHeight="1">
      <c r="A748" s="325" t="s">
        <v>1369</v>
      </c>
      <c r="B748" s="223" t="s">
        <v>1370</v>
      </c>
      <c r="C748" s="409">
        <v>0</v>
      </c>
      <c r="D748" s="409">
        <v>0</v>
      </c>
      <c r="E748" s="397" t="str">
        <f t="shared" si="99"/>
        <v/>
      </c>
    </row>
    <row r="749" spans="1:5" ht="36" customHeight="1">
      <c r="A749" s="325" t="s">
        <v>1371</v>
      </c>
      <c r="B749" s="223" t="s">
        <v>1372</v>
      </c>
      <c r="C749" s="409">
        <v>0</v>
      </c>
      <c r="D749" s="409">
        <v>0</v>
      </c>
      <c r="E749" s="397" t="str">
        <f t="shared" si="99"/>
        <v/>
      </c>
    </row>
    <row r="750" spans="1:5" ht="36" customHeight="1">
      <c r="A750" s="325" t="s">
        <v>1373</v>
      </c>
      <c r="B750" s="223" t="s">
        <v>1374</v>
      </c>
      <c r="C750" s="409">
        <v>0</v>
      </c>
      <c r="D750" s="409">
        <v>0</v>
      </c>
      <c r="E750" s="397" t="str">
        <f t="shared" si="99"/>
        <v/>
      </c>
    </row>
    <row r="751" spans="1:5" ht="36" customHeight="1">
      <c r="A751" s="325" t="s">
        <v>1375</v>
      </c>
      <c r="B751" s="223" t="s">
        <v>1376</v>
      </c>
      <c r="C751" s="409">
        <v>0</v>
      </c>
      <c r="D751" s="409">
        <v>0</v>
      </c>
      <c r="E751" s="397" t="str">
        <f t="shared" si="99"/>
        <v/>
      </c>
    </row>
    <row r="752" spans="1:5" ht="36" customHeight="1">
      <c r="A752" s="325" t="s">
        <v>1377</v>
      </c>
      <c r="B752" s="223" t="s">
        <v>1378</v>
      </c>
      <c r="C752" s="409">
        <v>0</v>
      </c>
      <c r="D752" s="409">
        <v>0</v>
      </c>
      <c r="E752" s="397" t="str">
        <f t="shared" si="99"/>
        <v/>
      </c>
    </row>
    <row r="753" spans="1:5" ht="36" customHeight="1">
      <c r="A753" s="325" t="s">
        <v>1379</v>
      </c>
      <c r="B753" s="223" t="s">
        <v>1380</v>
      </c>
      <c r="C753" s="409">
        <v>1</v>
      </c>
      <c r="D753" s="409">
        <v>0</v>
      </c>
      <c r="E753" s="397">
        <f t="shared" si="99"/>
        <v>-1</v>
      </c>
    </row>
    <row r="754" spans="1:5" ht="36" customHeight="1">
      <c r="A754" s="324" t="s">
        <v>1381</v>
      </c>
      <c r="B754" s="221" t="s">
        <v>1382</v>
      </c>
      <c r="C754" s="416">
        <f>SUM(C755:C757)</f>
        <v>20</v>
      </c>
      <c r="D754" s="416">
        <f>SUM(D755:D757)</f>
        <v>0</v>
      </c>
      <c r="E754" s="397">
        <f t="shared" si="99"/>
        <v>-1</v>
      </c>
    </row>
    <row r="755" spans="1:5" ht="36" customHeight="1">
      <c r="A755" s="325" t="s">
        <v>1383</v>
      </c>
      <c r="B755" s="223" t="s">
        <v>1384</v>
      </c>
      <c r="C755" s="409">
        <v>20</v>
      </c>
      <c r="D755" s="409">
        <v>0</v>
      </c>
      <c r="E755" s="397">
        <f t="shared" si="99"/>
        <v>-1</v>
      </c>
    </row>
    <row r="756" spans="1:5" ht="36" customHeight="1">
      <c r="A756" s="325" t="s">
        <v>1385</v>
      </c>
      <c r="B756" s="223" t="s">
        <v>1386</v>
      </c>
      <c r="C756" s="409">
        <v>0</v>
      </c>
      <c r="D756" s="409">
        <v>0</v>
      </c>
      <c r="E756" s="397" t="str">
        <f t="shared" si="99"/>
        <v/>
      </c>
    </row>
    <row r="757" spans="1:5" ht="36" customHeight="1">
      <c r="A757" s="325" t="s">
        <v>1387</v>
      </c>
      <c r="B757" s="223" t="s">
        <v>1388</v>
      </c>
      <c r="C757" s="409">
        <v>0</v>
      </c>
      <c r="D757" s="409">
        <v>0</v>
      </c>
      <c r="E757" s="397" t="str">
        <f t="shared" si="99"/>
        <v/>
      </c>
    </row>
    <row r="758" spans="1:5" ht="36" customHeight="1">
      <c r="A758" s="324" t="s">
        <v>1389</v>
      </c>
      <c r="B758" s="221" t="s">
        <v>1390</v>
      </c>
      <c r="C758" s="416">
        <f>SUM(C759:C766)</f>
        <v>0</v>
      </c>
      <c r="D758" s="416">
        <f>SUM(D759:D766)</f>
        <v>1796</v>
      </c>
      <c r="E758" s="397" t="str">
        <f t="shared" si="99"/>
        <v/>
      </c>
    </row>
    <row r="759" spans="1:5" ht="36" customHeight="1">
      <c r="A759" s="325" t="s">
        <v>1391</v>
      </c>
      <c r="B759" s="223" t="s">
        <v>1392</v>
      </c>
      <c r="C759" s="409">
        <v>0</v>
      </c>
      <c r="D759" s="409">
        <v>0</v>
      </c>
      <c r="E759" s="397" t="str">
        <f t="shared" si="99"/>
        <v/>
      </c>
    </row>
    <row r="760" spans="1:5" ht="36" customHeight="1">
      <c r="A760" s="325" t="s">
        <v>1393</v>
      </c>
      <c r="B760" s="223" t="s">
        <v>1394</v>
      </c>
      <c r="C760" s="409">
        <v>0</v>
      </c>
      <c r="D760" s="409">
        <v>0</v>
      </c>
      <c r="E760" s="397" t="str">
        <f t="shared" si="99"/>
        <v/>
      </c>
    </row>
    <row r="761" spans="1:5" ht="36" customHeight="1">
      <c r="A761" s="325" t="s">
        <v>1395</v>
      </c>
      <c r="B761" s="223" t="s">
        <v>1396</v>
      </c>
      <c r="C761" s="409">
        <v>0</v>
      </c>
      <c r="D761" s="409">
        <v>0</v>
      </c>
      <c r="E761" s="226" t="str">
        <f>IF(C761&gt;0,D761/C761-1,IF(C761&lt;0,-(D761/C761-1),""))</f>
        <v/>
      </c>
    </row>
    <row r="762" spans="1:5" ht="36" customHeight="1">
      <c r="A762" s="325" t="s">
        <v>1397</v>
      </c>
      <c r="B762" s="223" t="s">
        <v>1398</v>
      </c>
      <c r="C762" s="409">
        <v>0</v>
      </c>
      <c r="D762" s="409">
        <v>1796</v>
      </c>
      <c r="E762" s="397" t="str">
        <f>IF(C762&lt;&gt;0,D762/C762-1,"")</f>
        <v/>
      </c>
    </row>
    <row r="763" spans="1:5" ht="36" customHeight="1">
      <c r="A763" s="325" t="s">
        <v>1399</v>
      </c>
      <c r="B763" s="223" t="s">
        <v>1400</v>
      </c>
      <c r="C763" s="409">
        <v>0</v>
      </c>
      <c r="D763" s="409">
        <v>0</v>
      </c>
      <c r="E763" s="226" t="str">
        <f>IF(C763&gt;0,D763/C763-1,IF(C763&lt;0,-(D763/C763-1),""))</f>
        <v/>
      </c>
    </row>
    <row r="764" spans="1:5" ht="36" customHeight="1">
      <c r="A764" s="325" t="s">
        <v>1401</v>
      </c>
      <c r="B764" s="223" t="s">
        <v>1402</v>
      </c>
      <c r="C764" s="409">
        <v>0</v>
      </c>
      <c r="D764" s="409">
        <v>0</v>
      </c>
      <c r="E764" s="226" t="str">
        <f>IF(C764&gt;0,D764/C764-1,IF(C764&lt;0,-(D764/C764-1),""))</f>
        <v/>
      </c>
    </row>
    <row r="765" spans="1:5" ht="36" customHeight="1">
      <c r="A765" s="223" t="s">
        <v>1403</v>
      </c>
      <c r="B765" s="223" t="s">
        <v>1404</v>
      </c>
      <c r="C765" s="409">
        <v>0</v>
      </c>
      <c r="D765" s="409">
        <v>0</v>
      </c>
      <c r="E765" s="226" t="str">
        <f>IF(C765&gt;0,D765/C765-1,IF(C765&lt;0,-(D765/C765-1),""))</f>
        <v/>
      </c>
    </row>
    <row r="766" spans="1:5" ht="36" customHeight="1">
      <c r="A766" s="325" t="s">
        <v>1405</v>
      </c>
      <c r="B766" s="223" t="s">
        <v>1406</v>
      </c>
      <c r="C766" s="409">
        <v>0</v>
      </c>
      <c r="D766" s="409">
        <v>0</v>
      </c>
      <c r="E766" s="397" t="str">
        <f t="shared" ref="E766:E770" si="100">IF(C766&lt;&gt;0,D766/C766-1,"")</f>
        <v/>
      </c>
    </row>
    <row r="767" spans="1:5" ht="36" customHeight="1">
      <c r="A767" s="324" t="s">
        <v>1407</v>
      </c>
      <c r="B767" s="221" t="s">
        <v>1408</v>
      </c>
      <c r="C767" s="410">
        <f>SUM(C768:C771)</f>
        <v>0</v>
      </c>
      <c r="D767" s="410">
        <f>SUM(D768:D771)</f>
        <v>0</v>
      </c>
      <c r="E767" s="397" t="str">
        <f t="shared" si="100"/>
        <v/>
      </c>
    </row>
    <row r="768" spans="1:5" ht="36" customHeight="1">
      <c r="A768" s="325" t="s">
        <v>1409</v>
      </c>
      <c r="B768" s="223" t="s">
        <v>1410</v>
      </c>
      <c r="C768" s="409">
        <v>0</v>
      </c>
      <c r="D768" s="409">
        <v>0</v>
      </c>
      <c r="E768" s="397" t="str">
        <f t="shared" si="100"/>
        <v/>
      </c>
    </row>
    <row r="769" spans="1:5" ht="36" customHeight="1">
      <c r="A769" s="325" t="s">
        <v>1411</v>
      </c>
      <c r="B769" s="223" t="s">
        <v>1412</v>
      </c>
      <c r="C769" s="409">
        <v>0</v>
      </c>
      <c r="D769" s="409">
        <v>0</v>
      </c>
      <c r="E769" s="397" t="str">
        <f t="shared" si="100"/>
        <v/>
      </c>
    </row>
    <row r="770" spans="1:5" ht="36" customHeight="1">
      <c r="A770" s="325" t="s">
        <v>1413</v>
      </c>
      <c r="B770" s="223" t="s">
        <v>1414</v>
      </c>
      <c r="C770" s="409">
        <v>0</v>
      </c>
      <c r="D770" s="409">
        <v>0</v>
      </c>
      <c r="E770" s="397" t="str">
        <f t="shared" si="100"/>
        <v/>
      </c>
    </row>
    <row r="771" spans="1:5" ht="36" customHeight="1">
      <c r="A771" s="325" t="s">
        <v>1415</v>
      </c>
      <c r="B771" s="223" t="s">
        <v>1416</v>
      </c>
      <c r="C771" s="409">
        <v>0</v>
      </c>
      <c r="D771" s="409">
        <v>0</v>
      </c>
      <c r="E771" s="226" t="str">
        <f>IF(C771&gt;0,D771/C771-1,IF(C771&lt;0,-(D771/C771-1),""))</f>
        <v/>
      </c>
    </row>
    <row r="772" spans="1:5" ht="36" customHeight="1">
      <c r="A772" s="324" t="s">
        <v>1417</v>
      </c>
      <c r="B772" s="221" t="s">
        <v>1418</v>
      </c>
      <c r="C772" s="410">
        <f>SUM(C773:C778)</f>
        <v>0</v>
      </c>
      <c r="D772" s="410">
        <f>SUM(D773:D778)</f>
        <v>0</v>
      </c>
      <c r="E772" s="229" t="str">
        <f t="shared" ref="E772:E831" si="101">IF(C772&gt;0,D772/C772-1,IF(C772&lt;0,-(D772/C772-1),""))</f>
        <v/>
      </c>
    </row>
    <row r="773" spans="1:5" ht="36" customHeight="1">
      <c r="A773" s="325" t="s">
        <v>1419</v>
      </c>
      <c r="B773" s="223" t="s">
        <v>1420</v>
      </c>
      <c r="C773" s="409">
        <v>0</v>
      </c>
      <c r="D773" s="409">
        <v>0</v>
      </c>
      <c r="E773" s="226" t="str">
        <f t="shared" si="101"/>
        <v/>
      </c>
    </row>
    <row r="774" spans="1:5" ht="36" customHeight="1">
      <c r="A774" s="325" t="s">
        <v>1421</v>
      </c>
      <c r="B774" s="223" t="s">
        <v>1422</v>
      </c>
      <c r="C774" s="409">
        <v>0</v>
      </c>
      <c r="D774" s="409">
        <v>0</v>
      </c>
      <c r="E774" s="226" t="str">
        <f t="shared" si="101"/>
        <v/>
      </c>
    </row>
    <row r="775" spans="1:5" ht="36" customHeight="1">
      <c r="A775" s="325" t="s">
        <v>1423</v>
      </c>
      <c r="B775" s="223" t="s">
        <v>1424</v>
      </c>
      <c r="C775" s="409">
        <v>0</v>
      </c>
      <c r="D775" s="409">
        <v>0</v>
      </c>
      <c r="E775" s="226" t="str">
        <f t="shared" si="101"/>
        <v/>
      </c>
    </row>
    <row r="776" spans="1:5" ht="36" customHeight="1">
      <c r="A776" s="325" t="s">
        <v>1425</v>
      </c>
      <c r="B776" s="223" t="s">
        <v>1426</v>
      </c>
      <c r="C776" s="409">
        <v>0</v>
      </c>
      <c r="D776" s="409">
        <v>0</v>
      </c>
      <c r="E776" s="226" t="str">
        <f t="shared" si="101"/>
        <v/>
      </c>
    </row>
    <row r="777" spans="1:5" ht="36" customHeight="1">
      <c r="A777" s="325" t="s">
        <v>1427</v>
      </c>
      <c r="B777" s="223" t="s">
        <v>1428</v>
      </c>
      <c r="C777" s="409">
        <v>0</v>
      </c>
      <c r="D777" s="409">
        <v>0</v>
      </c>
      <c r="E777" s="226" t="str">
        <f t="shared" si="101"/>
        <v/>
      </c>
    </row>
    <row r="778" spans="1:5" ht="36" customHeight="1">
      <c r="A778" s="325" t="s">
        <v>1429</v>
      </c>
      <c r="B778" s="223" t="s">
        <v>1430</v>
      </c>
      <c r="C778" s="409">
        <v>0</v>
      </c>
      <c r="D778" s="409">
        <v>0</v>
      </c>
      <c r="E778" s="226" t="str">
        <f t="shared" si="101"/>
        <v/>
      </c>
    </row>
    <row r="779" spans="1:5" ht="36" customHeight="1">
      <c r="A779" s="324" t="s">
        <v>1431</v>
      </c>
      <c r="B779" s="221" t="s">
        <v>1432</v>
      </c>
      <c r="C779" s="410">
        <f>SUM(C780:C784)</f>
        <v>0</v>
      </c>
      <c r="D779" s="410">
        <f>SUM(D780:D784)</f>
        <v>0</v>
      </c>
      <c r="E779" s="229" t="str">
        <f>IF(C779&gt;0,D779/C779-1,IF(C779&lt;0,-(D779/C779-1),""))</f>
        <v/>
      </c>
    </row>
    <row r="780" spans="1:5" ht="36" customHeight="1">
      <c r="A780" s="325" t="s">
        <v>1433</v>
      </c>
      <c r="B780" s="223" t="s">
        <v>1434</v>
      </c>
      <c r="C780" s="409">
        <v>0</v>
      </c>
      <c r="D780" s="409">
        <v>0</v>
      </c>
      <c r="E780" s="226" t="str">
        <f t="shared" si="101"/>
        <v/>
      </c>
    </row>
    <row r="781" spans="1:5" ht="36" customHeight="1">
      <c r="A781" s="325" t="s">
        <v>1435</v>
      </c>
      <c r="B781" s="223" t="s">
        <v>1436</v>
      </c>
      <c r="C781" s="409">
        <v>0</v>
      </c>
      <c r="D781" s="409">
        <v>0</v>
      </c>
      <c r="E781" s="226" t="str">
        <f t="shared" si="101"/>
        <v/>
      </c>
    </row>
    <row r="782" spans="1:5" ht="36" customHeight="1">
      <c r="A782" s="325" t="s">
        <v>1437</v>
      </c>
      <c r="B782" s="223" t="s">
        <v>1438</v>
      </c>
      <c r="C782" s="409">
        <v>0</v>
      </c>
      <c r="D782" s="409">
        <v>0</v>
      </c>
      <c r="E782" s="226" t="str">
        <f t="shared" si="101"/>
        <v/>
      </c>
    </row>
    <row r="783" spans="1:5" ht="36" customHeight="1">
      <c r="A783" s="325" t="s">
        <v>1439</v>
      </c>
      <c r="B783" s="223" t="s">
        <v>1440</v>
      </c>
      <c r="C783" s="409">
        <v>0</v>
      </c>
      <c r="D783" s="409">
        <v>0</v>
      </c>
      <c r="E783" s="226" t="str">
        <f t="shared" si="101"/>
        <v/>
      </c>
    </row>
    <row r="784" spans="1:5" ht="36" customHeight="1">
      <c r="A784" s="325" t="s">
        <v>1441</v>
      </c>
      <c r="B784" s="223" t="s">
        <v>1442</v>
      </c>
      <c r="C784" s="409">
        <v>0</v>
      </c>
      <c r="D784" s="409">
        <v>0</v>
      </c>
      <c r="E784" s="226" t="str">
        <f t="shared" si="101"/>
        <v/>
      </c>
    </row>
    <row r="785" spans="1:5" ht="36" customHeight="1">
      <c r="A785" s="324" t="s">
        <v>1443</v>
      </c>
      <c r="B785" s="221" t="s">
        <v>1444</v>
      </c>
      <c r="C785" s="410">
        <f>SUM(C786:C787)</f>
        <v>0</v>
      </c>
      <c r="D785" s="410">
        <f>SUM(D786:D787)</f>
        <v>0</v>
      </c>
      <c r="E785" s="229" t="str">
        <f t="shared" si="101"/>
        <v/>
      </c>
    </row>
    <row r="786" spans="1:5" ht="36" customHeight="1">
      <c r="A786" s="325" t="s">
        <v>1445</v>
      </c>
      <c r="B786" s="223" t="s">
        <v>1446</v>
      </c>
      <c r="C786" s="409">
        <v>0</v>
      </c>
      <c r="D786" s="409">
        <v>0</v>
      </c>
      <c r="E786" s="226" t="str">
        <f t="shared" si="101"/>
        <v/>
      </c>
    </row>
    <row r="787" spans="1:5" ht="36" customHeight="1">
      <c r="A787" s="325" t="s">
        <v>1447</v>
      </c>
      <c r="B787" s="223" t="s">
        <v>1448</v>
      </c>
      <c r="C787" s="409">
        <v>0</v>
      </c>
      <c r="D787" s="409">
        <v>0</v>
      </c>
      <c r="E787" s="226" t="str">
        <f t="shared" si="101"/>
        <v/>
      </c>
    </row>
    <row r="788" spans="1:5" ht="36" customHeight="1">
      <c r="A788" s="324" t="s">
        <v>1449</v>
      </c>
      <c r="B788" s="221" t="s">
        <v>1450</v>
      </c>
      <c r="C788" s="410">
        <f>SUM(C789:C790)</f>
        <v>0</v>
      </c>
      <c r="D788" s="410">
        <f>SUM(D789:D790)</f>
        <v>0</v>
      </c>
      <c r="E788" s="229" t="str">
        <f t="shared" si="101"/>
        <v/>
      </c>
    </row>
    <row r="789" spans="1:5" ht="36" customHeight="1">
      <c r="A789" s="325" t="s">
        <v>1451</v>
      </c>
      <c r="B789" s="223" t="s">
        <v>1452</v>
      </c>
      <c r="C789" s="409">
        <v>0</v>
      </c>
      <c r="D789" s="409">
        <v>0</v>
      </c>
      <c r="E789" s="226" t="str">
        <f t="shared" si="101"/>
        <v/>
      </c>
    </row>
    <row r="790" spans="1:5" ht="36" customHeight="1">
      <c r="A790" s="325" t="s">
        <v>1453</v>
      </c>
      <c r="B790" s="223" t="s">
        <v>1454</v>
      </c>
      <c r="C790" s="409">
        <v>0</v>
      </c>
      <c r="D790" s="409">
        <v>0</v>
      </c>
      <c r="E790" s="226" t="str">
        <f t="shared" si="101"/>
        <v/>
      </c>
    </row>
    <row r="791" spans="1:5" ht="36" customHeight="1">
      <c r="A791" s="324" t="s">
        <v>1455</v>
      </c>
      <c r="B791" s="221" t="s">
        <v>1456</v>
      </c>
      <c r="C791" s="410">
        <f>C792</f>
        <v>0</v>
      </c>
      <c r="D791" s="410">
        <f>D792</f>
        <v>0</v>
      </c>
      <c r="E791" s="229" t="str">
        <f t="shared" si="101"/>
        <v/>
      </c>
    </row>
    <row r="792" spans="1:5" ht="36" customHeight="1">
      <c r="A792" s="325">
        <v>2110901</v>
      </c>
      <c r="B792" s="334" t="s">
        <v>1457</v>
      </c>
      <c r="C792" s="409">
        <v>0</v>
      </c>
      <c r="D792" s="409">
        <v>0</v>
      </c>
      <c r="E792" s="226" t="str">
        <f t="shared" si="101"/>
        <v/>
      </c>
    </row>
    <row r="793" spans="1:5" ht="36" customHeight="1">
      <c r="A793" s="324" t="s">
        <v>1458</v>
      </c>
      <c r="B793" s="221" t="s">
        <v>1459</v>
      </c>
      <c r="C793" s="410">
        <f>C794</f>
        <v>0</v>
      </c>
      <c r="D793" s="410">
        <f>D794</f>
        <v>0</v>
      </c>
      <c r="E793" s="397" t="str">
        <f t="shared" ref="E793:E797" si="102">IF(C793&lt;&gt;0,D793/C793-1,"")</f>
        <v/>
      </c>
    </row>
    <row r="794" spans="1:5" ht="36" customHeight="1">
      <c r="A794" s="325">
        <v>2111001</v>
      </c>
      <c r="B794" s="334" t="s">
        <v>1460</v>
      </c>
      <c r="C794" s="409">
        <v>0</v>
      </c>
      <c r="D794" s="409">
        <v>0</v>
      </c>
      <c r="E794" s="397" t="str">
        <f t="shared" si="102"/>
        <v/>
      </c>
    </row>
    <row r="795" spans="1:5" ht="36" customHeight="1">
      <c r="A795" s="324" t="s">
        <v>1461</v>
      </c>
      <c r="B795" s="221" t="s">
        <v>1462</v>
      </c>
      <c r="C795" s="410">
        <f>SUM(C796:C800)</f>
        <v>0</v>
      </c>
      <c r="D795" s="410">
        <f>SUM(D796:D800)</f>
        <v>0</v>
      </c>
      <c r="E795" s="397" t="str">
        <f t="shared" si="102"/>
        <v/>
      </c>
    </row>
    <row r="796" spans="1:5" ht="36" customHeight="1">
      <c r="A796" s="325" t="s">
        <v>1463</v>
      </c>
      <c r="B796" s="223" t="s">
        <v>1464</v>
      </c>
      <c r="C796" s="409">
        <v>0</v>
      </c>
      <c r="D796" s="409">
        <v>0</v>
      </c>
      <c r="E796" s="397" t="str">
        <f t="shared" si="102"/>
        <v/>
      </c>
    </row>
    <row r="797" spans="1:5" ht="36" customHeight="1">
      <c r="A797" s="325" t="s">
        <v>1465</v>
      </c>
      <c r="B797" s="223" t="s">
        <v>1466</v>
      </c>
      <c r="C797" s="409">
        <v>0</v>
      </c>
      <c r="D797" s="409">
        <v>0</v>
      </c>
      <c r="E797" s="397" t="str">
        <f t="shared" si="102"/>
        <v/>
      </c>
    </row>
    <row r="798" spans="1:5" ht="36" customHeight="1">
      <c r="A798" s="325" t="s">
        <v>1467</v>
      </c>
      <c r="B798" s="223" t="s">
        <v>1468</v>
      </c>
      <c r="C798" s="409">
        <v>0</v>
      </c>
      <c r="D798" s="409">
        <v>0</v>
      </c>
      <c r="E798" s="226" t="str">
        <f t="shared" si="101"/>
        <v/>
      </c>
    </row>
    <row r="799" spans="1:5" ht="36" customHeight="1">
      <c r="A799" s="325" t="s">
        <v>1469</v>
      </c>
      <c r="B799" s="223" t="s">
        <v>1470</v>
      </c>
      <c r="C799" s="409">
        <v>0</v>
      </c>
      <c r="D799" s="409">
        <v>0</v>
      </c>
      <c r="E799" s="226" t="str">
        <f t="shared" si="101"/>
        <v/>
      </c>
    </row>
    <row r="800" spans="1:5" ht="36" customHeight="1">
      <c r="A800" s="325" t="s">
        <v>1471</v>
      </c>
      <c r="B800" s="223" t="s">
        <v>1472</v>
      </c>
      <c r="C800" s="409">
        <v>0</v>
      </c>
      <c r="D800" s="409">
        <v>0</v>
      </c>
      <c r="E800" s="226" t="str">
        <f t="shared" si="101"/>
        <v/>
      </c>
    </row>
    <row r="801" spans="1:5" ht="36" customHeight="1">
      <c r="A801" s="324" t="s">
        <v>1473</v>
      </c>
      <c r="B801" s="221" t="s">
        <v>1474</v>
      </c>
      <c r="C801" s="410">
        <f>C802</f>
        <v>0</v>
      </c>
      <c r="D801" s="410">
        <f>D802</f>
        <v>0</v>
      </c>
      <c r="E801" s="229" t="str">
        <f t="shared" si="101"/>
        <v/>
      </c>
    </row>
    <row r="802" spans="1:5" ht="36" customHeight="1">
      <c r="A802" s="223" t="s">
        <v>1475</v>
      </c>
      <c r="B802" s="223" t="s">
        <v>1476</v>
      </c>
      <c r="C802" s="409">
        <v>0</v>
      </c>
      <c r="D802" s="409">
        <v>0</v>
      </c>
      <c r="E802" s="226" t="str">
        <f t="shared" si="101"/>
        <v/>
      </c>
    </row>
    <row r="803" spans="1:5" ht="36" customHeight="1">
      <c r="A803" s="324" t="s">
        <v>1477</v>
      </c>
      <c r="B803" s="221" t="s">
        <v>1478</v>
      </c>
      <c r="C803" s="410">
        <f>C804</f>
        <v>0</v>
      </c>
      <c r="D803" s="410">
        <f>D804</f>
        <v>0</v>
      </c>
      <c r="E803" s="229" t="str">
        <f t="shared" si="101"/>
        <v/>
      </c>
    </row>
    <row r="804" spans="1:5" ht="36" customHeight="1">
      <c r="A804" s="223" t="s">
        <v>1479</v>
      </c>
      <c r="B804" s="223" t="s">
        <v>1480</v>
      </c>
      <c r="C804" s="409">
        <v>0</v>
      </c>
      <c r="D804" s="409">
        <v>0</v>
      </c>
      <c r="E804" s="226" t="str">
        <f t="shared" si="101"/>
        <v/>
      </c>
    </row>
    <row r="805" spans="1:5" ht="36" customHeight="1">
      <c r="A805" s="324" t="s">
        <v>1481</v>
      </c>
      <c r="B805" s="221" t="s">
        <v>1482</v>
      </c>
      <c r="C805" s="410">
        <f>SUM(C806:C819)</f>
        <v>0</v>
      </c>
      <c r="D805" s="410">
        <f>SUM(D806:D819)</f>
        <v>0</v>
      </c>
      <c r="E805" s="397" t="str">
        <f>IF(C805&lt;&gt;0,D805/C805-1,"")</f>
        <v/>
      </c>
    </row>
    <row r="806" spans="1:5" ht="36" customHeight="1">
      <c r="A806" s="325" t="s">
        <v>1483</v>
      </c>
      <c r="B806" s="223" t="s">
        <v>130</v>
      </c>
      <c r="C806" s="409">
        <v>0</v>
      </c>
      <c r="D806" s="409">
        <v>0</v>
      </c>
      <c r="E806" s="226" t="str">
        <f t="shared" si="101"/>
        <v/>
      </c>
    </row>
    <row r="807" spans="1:5" ht="36" customHeight="1">
      <c r="A807" s="325" t="s">
        <v>1484</v>
      </c>
      <c r="B807" s="223" t="s">
        <v>132</v>
      </c>
      <c r="C807" s="409">
        <v>0</v>
      </c>
      <c r="D807" s="409">
        <v>0</v>
      </c>
      <c r="E807" s="226" t="str">
        <f t="shared" si="101"/>
        <v/>
      </c>
    </row>
    <row r="808" spans="1:5" ht="36" customHeight="1">
      <c r="A808" s="325" t="s">
        <v>1485</v>
      </c>
      <c r="B808" s="223" t="s">
        <v>134</v>
      </c>
      <c r="C808" s="409">
        <v>0</v>
      </c>
      <c r="D808" s="409">
        <v>0</v>
      </c>
      <c r="E808" s="226" t="str">
        <f t="shared" si="101"/>
        <v/>
      </c>
    </row>
    <row r="809" spans="1:5" ht="36" customHeight="1">
      <c r="A809" s="325" t="s">
        <v>1486</v>
      </c>
      <c r="B809" s="223" t="s">
        <v>1487</v>
      </c>
      <c r="C809" s="409">
        <v>0</v>
      </c>
      <c r="D809" s="409">
        <v>0</v>
      </c>
      <c r="E809" s="226" t="str">
        <f t="shared" si="101"/>
        <v/>
      </c>
    </row>
    <row r="810" spans="1:5" ht="36" customHeight="1">
      <c r="A810" s="325" t="s">
        <v>1488</v>
      </c>
      <c r="B810" s="223" t="s">
        <v>1489</v>
      </c>
      <c r="C810" s="409">
        <v>0</v>
      </c>
      <c r="D810" s="409">
        <v>0</v>
      </c>
      <c r="E810" s="226" t="str">
        <f t="shared" si="101"/>
        <v/>
      </c>
    </row>
    <row r="811" spans="1:5" ht="36" customHeight="1">
      <c r="A811" s="325" t="s">
        <v>1490</v>
      </c>
      <c r="B811" s="223" t="s">
        <v>1491</v>
      </c>
      <c r="C811" s="409">
        <v>0</v>
      </c>
      <c r="D811" s="409">
        <v>0</v>
      </c>
      <c r="E811" s="226" t="str">
        <f t="shared" si="101"/>
        <v/>
      </c>
    </row>
    <row r="812" spans="1:5" ht="36" customHeight="1">
      <c r="A812" s="325" t="s">
        <v>1492</v>
      </c>
      <c r="B812" s="223" t="s">
        <v>1493</v>
      </c>
      <c r="C812" s="409">
        <v>0</v>
      </c>
      <c r="D812" s="409">
        <v>0</v>
      </c>
      <c r="E812" s="226" t="str">
        <f t="shared" si="101"/>
        <v/>
      </c>
    </row>
    <row r="813" spans="1:5" ht="36" customHeight="1">
      <c r="A813" s="325" t="s">
        <v>1494</v>
      </c>
      <c r="B813" s="223" t="s">
        <v>1495</v>
      </c>
      <c r="C813" s="409">
        <v>0</v>
      </c>
      <c r="D813" s="409">
        <v>0</v>
      </c>
      <c r="E813" s="226" t="str">
        <f t="shared" si="101"/>
        <v/>
      </c>
    </row>
    <row r="814" spans="1:5" ht="36" customHeight="1">
      <c r="A814" s="325" t="s">
        <v>1496</v>
      </c>
      <c r="B814" s="223" t="s">
        <v>1497</v>
      </c>
      <c r="C814" s="409">
        <v>0</v>
      </c>
      <c r="D814" s="409">
        <v>0</v>
      </c>
      <c r="E814" s="226" t="str">
        <f t="shared" si="101"/>
        <v/>
      </c>
    </row>
    <row r="815" spans="1:5" ht="36" customHeight="1">
      <c r="A815" s="325" t="s">
        <v>1498</v>
      </c>
      <c r="B815" s="223" t="s">
        <v>1499</v>
      </c>
      <c r="C815" s="409">
        <v>0</v>
      </c>
      <c r="D815" s="409">
        <v>0</v>
      </c>
      <c r="E815" s="226" t="str">
        <f t="shared" si="101"/>
        <v/>
      </c>
    </row>
    <row r="816" spans="1:5" ht="36" customHeight="1">
      <c r="A816" s="325" t="s">
        <v>1500</v>
      </c>
      <c r="B816" s="223" t="s">
        <v>231</v>
      </c>
      <c r="C816" s="409">
        <v>0</v>
      </c>
      <c r="D816" s="409">
        <v>0</v>
      </c>
      <c r="E816" s="397" t="str">
        <f>IF(C816&lt;&gt;0,D816/C816-1,"")</f>
        <v/>
      </c>
    </row>
    <row r="817" spans="1:5" ht="36" customHeight="1">
      <c r="A817" s="325" t="s">
        <v>1501</v>
      </c>
      <c r="B817" s="223" t="s">
        <v>1502</v>
      </c>
      <c r="C817" s="409">
        <v>0</v>
      </c>
      <c r="D817" s="409">
        <v>0</v>
      </c>
      <c r="E817" s="226" t="str">
        <f t="shared" si="101"/>
        <v/>
      </c>
    </row>
    <row r="818" spans="1:5" ht="36" customHeight="1">
      <c r="A818" s="325" t="s">
        <v>1503</v>
      </c>
      <c r="B818" s="223" t="s">
        <v>148</v>
      </c>
      <c r="C818" s="409">
        <v>0</v>
      </c>
      <c r="D818" s="409">
        <v>0</v>
      </c>
      <c r="E818" s="226" t="str">
        <f t="shared" si="101"/>
        <v/>
      </c>
    </row>
    <row r="819" spans="1:5" ht="36" customHeight="1">
      <c r="A819" s="325" t="s">
        <v>1504</v>
      </c>
      <c r="B819" s="223" t="s">
        <v>1505</v>
      </c>
      <c r="C819" s="409">
        <v>0</v>
      </c>
      <c r="D819" s="409">
        <v>0</v>
      </c>
      <c r="E819" s="226" t="str">
        <f t="shared" si="101"/>
        <v/>
      </c>
    </row>
    <row r="820" spans="1:5" ht="36" customHeight="1">
      <c r="A820" s="324" t="s">
        <v>1506</v>
      </c>
      <c r="B820" s="221" t="s">
        <v>1507</v>
      </c>
      <c r="C820" s="410">
        <f>C821</f>
        <v>0</v>
      </c>
      <c r="D820" s="410">
        <f>D821</f>
        <v>0</v>
      </c>
      <c r="E820" s="397" t="str">
        <f t="shared" ref="E820:E825" si="103">IF(C820&lt;&gt;0,D820/C820-1,"")</f>
        <v/>
      </c>
    </row>
    <row r="821" spans="1:5" ht="36" customHeight="1">
      <c r="A821" s="332" t="s">
        <v>1508</v>
      </c>
      <c r="B821" s="332" t="s">
        <v>1509</v>
      </c>
      <c r="C821" s="409">
        <v>0</v>
      </c>
      <c r="D821" s="409">
        <v>0</v>
      </c>
      <c r="E821" s="397" t="str">
        <f t="shared" si="103"/>
        <v/>
      </c>
    </row>
    <row r="822" spans="1:5" ht="36" customHeight="1">
      <c r="A822" s="333" t="s">
        <v>1510</v>
      </c>
      <c r="B822" s="403" t="s">
        <v>3208</v>
      </c>
      <c r="C822" s="336"/>
      <c r="D822" s="336"/>
      <c r="E822" s="397" t="str">
        <f t="shared" si="103"/>
        <v/>
      </c>
    </row>
    <row r="823" spans="1:5" ht="36" customHeight="1">
      <c r="A823" s="324" t="s">
        <v>85</v>
      </c>
      <c r="B823" s="221" t="s">
        <v>86</v>
      </c>
      <c r="C823" s="416">
        <f>SUM(C824,C835,C837,C840,C842,C844)</f>
        <v>2267</v>
      </c>
      <c r="D823" s="416">
        <f>SUM(D824,D835,D837,D840,D842,D844)</f>
        <v>3534</v>
      </c>
      <c r="E823" s="397">
        <f t="shared" si="103"/>
        <v>0.55900000000000005</v>
      </c>
    </row>
    <row r="824" spans="1:5" ht="36" customHeight="1">
      <c r="A824" s="324" t="s">
        <v>1511</v>
      </c>
      <c r="B824" s="221" t="s">
        <v>1512</v>
      </c>
      <c r="C824" s="416">
        <f>SUM(C825:C834)</f>
        <v>1779</v>
      </c>
      <c r="D824" s="416">
        <f>SUM(D825:D834)</f>
        <v>1458</v>
      </c>
      <c r="E824" s="397">
        <f t="shared" si="103"/>
        <v>-0.18</v>
      </c>
    </row>
    <row r="825" spans="1:5" ht="36" customHeight="1">
      <c r="A825" s="325" t="s">
        <v>1513</v>
      </c>
      <c r="B825" s="223" t="s">
        <v>130</v>
      </c>
      <c r="C825" s="409">
        <v>1002</v>
      </c>
      <c r="D825" s="409">
        <v>876</v>
      </c>
      <c r="E825" s="397">
        <f t="shared" si="103"/>
        <v>-0.126</v>
      </c>
    </row>
    <row r="826" spans="1:5" ht="36" customHeight="1">
      <c r="A826" s="325" t="s">
        <v>1514</v>
      </c>
      <c r="B826" s="223" t="s">
        <v>132</v>
      </c>
      <c r="C826" s="409">
        <v>0</v>
      </c>
      <c r="D826" s="409">
        <v>0</v>
      </c>
      <c r="E826" s="226" t="str">
        <f t="shared" si="101"/>
        <v/>
      </c>
    </row>
    <row r="827" spans="1:5" ht="36" customHeight="1">
      <c r="A827" s="325" t="s">
        <v>1515</v>
      </c>
      <c r="B827" s="223" t="s">
        <v>134</v>
      </c>
      <c r="C827" s="409">
        <v>0</v>
      </c>
      <c r="D827" s="409">
        <v>0</v>
      </c>
      <c r="E827" s="397" t="str">
        <f t="shared" ref="E827:E830" si="104">IF(C827&lt;&gt;0,D827/C827-1,"")</f>
        <v/>
      </c>
    </row>
    <row r="828" spans="1:5" ht="36" customHeight="1">
      <c r="A828" s="325" t="s">
        <v>1516</v>
      </c>
      <c r="B828" s="223" t="s">
        <v>1517</v>
      </c>
      <c r="C828" s="409">
        <v>65</v>
      </c>
      <c r="D828" s="409">
        <v>0</v>
      </c>
      <c r="E828" s="397">
        <f t="shared" si="104"/>
        <v>-1</v>
      </c>
    </row>
    <row r="829" spans="1:5" ht="36" customHeight="1">
      <c r="A829" s="325" t="s">
        <v>1518</v>
      </c>
      <c r="B829" s="223" t="s">
        <v>1519</v>
      </c>
      <c r="C829" s="409">
        <v>0</v>
      </c>
      <c r="D829" s="409">
        <v>0</v>
      </c>
      <c r="E829" s="397" t="str">
        <f t="shared" si="104"/>
        <v/>
      </c>
    </row>
    <row r="830" spans="1:5" ht="36" customHeight="1">
      <c r="A830" s="325" t="s">
        <v>1520</v>
      </c>
      <c r="B830" s="223" t="s">
        <v>1521</v>
      </c>
      <c r="C830" s="409">
        <v>0</v>
      </c>
      <c r="D830" s="409">
        <v>0</v>
      </c>
      <c r="E830" s="397" t="str">
        <f t="shared" si="104"/>
        <v/>
      </c>
    </row>
    <row r="831" spans="1:5" ht="36" customHeight="1">
      <c r="A831" s="325" t="s">
        <v>1522</v>
      </c>
      <c r="B831" s="223" t="s">
        <v>1523</v>
      </c>
      <c r="C831" s="409">
        <v>0</v>
      </c>
      <c r="D831" s="409">
        <v>0</v>
      </c>
      <c r="E831" s="226" t="str">
        <f t="shared" si="101"/>
        <v/>
      </c>
    </row>
    <row r="832" spans="1:5" ht="36" customHeight="1">
      <c r="A832" s="325" t="s">
        <v>1524</v>
      </c>
      <c r="B832" s="223" t="s">
        <v>1525</v>
      </c>
      <c r="C832" s="409">
        <v>0</v>
      </c>
      <c r="D832" s="409">
        <v>0</v>
      </c>
      <c r="E832" s="397" t="str">
        <f t="shared" ref="E832:E836" si="105">IF(C832&lt;&gt;0,D832/C832-1,"")</f>
        <v/>
      </c>
    </row>
    <row r="833" spans="1:5" ht="36" customHeight="1">
      <c r="A833" s="325" t="s">
        <v>1526</v>
      </c>
      <c r="B833" s="223" t="s">
        <v>1527</v>
      </c>
      <c r="C833" s="409">
        <v>0</v>
      </c>
      <c r="D833" s="409">
        <v>0</v>
      </c>
      <c r="E833" s="397" t="str">
        <f t="shared" si="105"/>
        <v/>
      </c>
    </row>
    <row r="834" spans="1:5" ht="36" customHeight="1">
      <c r="A834" s="325" t="s">
        <v>1528</v>
      </c>
      <c r="B834" s="223" t="s">
        <v>1529</v>
      </c>
      <c r="C834" s="409">
        <v>712</v>
      </c>
      <c r="D834" s="409">
        <v>582</v>
      </c>
      <c r="E834" s="397">
        <f t="shared" si="105"/>
        <v>-0.183</v>
      </c>
    </row>
    <row r="835" spans="1:5" ht="36" customHeight="1">
      <c r="A835" s="324" t="s">
        <v>1530</v>
      </c>
      <c r="B835" s="221" t="s">
        <v>1531</v>
      </c>
      <c r="C835" s="410">
        <f>C836</f>
        <v>0</v>
      </c>
      <c r="D835" s="410">
        <f>D836</f>
        <v>0</v>
      </c>
      <c r="E835" s="397" t="str">
        <f t="shared" si="105"/>
        <v/>
      </c>
    </row>
    <row r="836" spans="1:5" ht="36" customHeight="1">
      <c r="A836" s="325">
        <v>2120201</v>
      </c>
      <c r="B836" s="334" t="s">
        <v>1532</v>
      </c>
      <c r="C836" s="409">
        <v>0</v>
      </c>
      <c r="D836" s="409">
        <v>0</v>
      </c>
      <c r="E836" s="397" t="str">
        <f t="shared" si="105"/>
        <v/>
      </c>
    </row>
    <row r="837" spans="1:5" ht="36" customHeight="1">
      <c r="A837" s="324" t="s">
        <v>1533</v>
      </c>
      <c r="B837" s="221" t="s">
        <v>1534</v>
      </c>
      <c r="C837" s="416">
        <f>SUM(C838:C839)</f>
        <v>0</v>
      </c>
      <c r="D837" s="416">
        <f>SUM(D838:D839)</f>
        <v>2076</v>
      </c>
      <c r="E837" s="229" t="str">
        <f>IF(C837&gt;0,D837/C837-1,IF(C837&lt;0,-(D837/C837-1),""))</f>
        <v/>
      </c>
    </row>
    <row r="838" spans="1:5" ht="36" customHeight="1">
      <c r="A838" s="325" t="s">
        <v>1535</v>
      </c>
      <c r="B838" s="223" t="s">
        <v>1536</v>
      </c>
      <c r="C838" s="409">
        <v>0</v>
      </c>
      <c r="D838" s="409">
        <v>2076</v>
      </c>
      <c r="E838" s="226" t="str">
        <f>IF(C838&gt;0,D838/C838-1,IF(C838&lt;0,-(D838/C838-1),""))</f>
        <v/>
      </c>
    </row>
    <row r="839" spans="1:5" ht="36" customHeight="1">
      <c r="A839" s="325" t="s">
        <v>1537</v>
      </c>
      <c r="B839" s="223" t="s">
        <v>1538</v>
      </c>
      <c r="C839" s="409">
        <v>0</v>
      </c>
      <c r="D839" s="409">
        <v>0</v>
      </c>
      <c r="E839" s="226" t="str">
        <f>IF(C839&gt;0,D839/C839-1,IF(C839&lt;0,-(D839/C839-1),""))</f>
        <v/>
      </c>
    </row>
    <row r="840" spans="1:5" ht="36" customHeight="1">
      <c r="A840" s="324" t="s">
        <v>1539</v>
      </c>
      <c r="B840" s="221" t="s">
        <v>1540</v>
      </c>
      <c r="C840" s="416">
        <f>C841</f>
        <v>488</v>
      </c>
      <c r="D840" s="416">
        <f>D841</f>
        <v>0</v>
      </c>
      <c r="E840" s="397">
        <f t="shared" ref="E840:E859" si="106">IF(C840&lt;&gt;0,D840/C840-1,"")</f>
        <v>-1</v>
      </c>
    </row>
    <row r="841" spans="1:5" ht="36" customHeight="1">
      <c r="A841" s="325">
        <v>2120501</v>
      </c>
      <c r="B841" s="334" t="s">
        <v>1541</v>
      </c>
      <c r="C841" s="409">
        <v>488</v>
      </c>
      <c r="D841" s="409">
        <v>0</v>
      </c>
      <c r="E841" s="397">
        <f t="shared" si="106"/>
        <v>-1</v>
      </c>
    </row>
    <row r="842" spans="1:5" ht="36" customHeight="1">
      <c r="A842" s="324" t="s">
        <v>1542</v>
      </c>
      <c r="B842" s="221" t="s">
        <v>1543</v>
      </c>
      <c r="C842" s="410">
        <f>C843</f>
        <v>0</v>
      </c>
      <c r="D842" s="410">
        <f>D843</f>
        <v>0</v>
      </c>
      <c r="E842" s="397" t="str">
        <f t="shared" si="106"/>
        <v/>
      </c>
    </row>
    <row r="843" spans="1:5" ht="36" customHeight="1">
      <c r="A843" s="325">
        <v>2120601</v>
      </c>
      <c r="B843" s="334" t="s">
        <v>1544</v>
      </c>
      <c r="C843" s="409">
        <v>0</v>
      </c>
      <c r="D843" s="409">
        <v>0</v>
      </c>
      <c r="E843" s="397" t="str">
        <f t="shared" si="106"/>
        <v/>
      </c>
    </row>
    <row r="844" spans="1:5" ht="36" customHeight="1">
      <c r="A844" s="324" t="s">
        <v>1545</v>
      </c>
      <c r="B844" s="221" t="s">
        <v>1546</v>
      </c>
      <c r="C844" s="410">
        <f>C845</f>
        <v>0</v>
      </c>
      <c r="D844" s="410">
        <f>D845</f>
        <v>0</v>
      </c>
      <c r="E844" s="397" t="str">
        <f t="shared" si="106"/>
        <v/>
      </c>
    </row>
    <row r="845" spans="1:5" ht="36" customHeight="1">
      <c r="A845" s="325">
        <v>2129999</v>
      </c>
      <c r="B845" s="334" t="s">
        <v>1547</v>
      </c>
      <c r="C845" s="409">
        <v>0</v>
      </c>
      <c r="D845" s="409">
        <v>0</v>
      </c>
      <c r="E845" s="397" t="str">
        <f t="shared" si="106"/>
        <v/>
      </c>
    </row>
    <row r="846" spans="1:5" ht="36" customHeight="1">
      <c r="A846" s="328" t="s">
        <v>1548</v>
      </c>
      <c r="B846" s="403" t="s">
        <v>3208</v>
      </c>
      <c r="C846" s="330"/>
      <c r="D846" s="330"/>
      <c r="E846" s="397" t="str">
        <f t="shared" si="106"/>
        <v/>
      </c>
    </row>
    <row r="847" spans="1:5" ht="36" customHeight="1">
      <c r="A847" s="324" t="s">
        <v>87</v>
      </c>
      <c r="B847" s="221" t="s">
        <v>88</v>
      </c>
      <c r="C847" s="416">
        <f>SUM(C848,C874,C899,C927,C938,C945,C952,C955)</f>
        <v>7855</v>
      </c>
      <c r="D847" s="416">
        <f>SUM(D848,D874,D899,D927,D938,D945,D952,D955)</f>
        <v>6520</v>
      </c>
      <c r="E847" s="397">
        <f t="shared" si="106"/>
        <v>-0.17</v>
      </c>
    </row>
    <row r="848" spans="1:5" ht="36" customHeight="1">
      <c r="A848" s="324" t="s">
        <v>1549</v>
      </c>
      <c r="B848" s="221" t="s">
        <v>1550</v>
      </c>
      <c r="C848" s="416">
        <f>SUM(C849:C873)</f>
        <v>5791</v>
      </c>
      <c r="D848" s="416">
        <f>SUM(D849:D873)</f>
        <v>4353</v>
      </c>
      <c r="E848" s="397">
        <f t="shared" si="106"/>
        <v>-0.248</v>
      </c>
    </row>
    <row r="849" spans="1:5" ht="36" customHeight="1">
      <c r="A849" s="325" t="s">
        <v>1551</v>
      </c>
      <c r="B849" s="223" t="s">
        <v>130</v>
      </c>
      <c r="C849" s="409">
        <v>281</v>
      </c>
      <c r="D849" s="409">
        <v>272</v>
      </c>
      <c r="E849" s="397">
        <f t="shared" si="106"/>
        <v>-3.2000000000000001E-2</v>
      </c>
    </row>
    <row r="850" spans="1:5" ht="36" customHeight="1">
      <c r="A850" s="325" t="s">
        <v>1552</v>
      </c>
      <c r="B850" s="223" t="s">
        <v>132</v>
      </c>
      <c r="C850" s="409">
        <v>0</v>
      </c>
      <c r="D850" s="409">
        <v>0</v>
      </c>
      <c r="E850" s="397" t="str">
        <f t="shared" si="106"/>
        <v/>
      </c>
    </row>
    <row r="851" spans="1:5" ht="36" customHeight="1">
      <c r="A851" s="325" t="s">
        <v>1553</v>
      </c>
      <c r="B851" s="223" t="s">
        <v>134</v>
      </c>
      <c r="C851" s="409">
        <v>0</v>
      </c>
      <c r="D851" s="409">
        <v>0</v>
      </c>
      <c r="E851" s="397" t="str">
        <f t="shared" si="106"/>
        <v/>
      </c>
    </row>
    <row r="852" spans="1:5" ht="36" customHeight="1">
      <c r="A852" s="325" t="s">
        <v>1554</v>
      </c>
      <c r="B852" s="223" t="s">
        <v>148</v>
      </c>
      <c r="C852" s="409">
        <v>3945</v>
      </c>
      <c r="D852" s="409">
        <v>3813</v>
      </c>
      <c r="E852" s="397">
        <f t="shared" si="106"/>
        <v>-3.3000000000000002E-2</v>
      </c>
    </row>
    <row r="853" spans="1:5" ht="36" customHeight="1">
      <c r="A853" s="325" t="s">
        <v>1555</v>
      </c>
      <c r="B853" s="223" t="s">
        <v>1556</v>
      </c>
      <c r="C853" s="409">
        <v>0</v>
      </c>
      <c r="D853" s="409">
        <v>0</v>
      </c>
      <c r="E853" s="397" t="str">
        <f t="shared" si="106"/>
        <v/>
      </c>
    </row>
    <row r="854" spans="1:5" ht="36" customHeight="1">
      <c r="A854" s="325" t="s">
        <v>1557</v>
      </c>
      <c r="B854" s="223" t="s">
        <v>1558</v>
      </c>
      <c r="C854" s="409">
        <v>0</v>
      </c>
      <c r="D854" s="409">
        <v>0</v>
      </c>
      <c r="E854" s="397" t="str">
        <f t="shared" si="106"/>
        <v/>
      </c>
    </row>
    <row r="855" spans="1:5" ht="36" customHeight="1">
      <c r="A855" s="325" t="s">
        <v>1559</v>
      </c>
      <c r="B855" s="223" t="s">
        <v>1560</v>
      </c>
      <c r="C855" s="409">
        <v>0</v>
      </c>
      <c r="D855" s="409">
        <v>0</v>
      </c>
      <c r="E855" s="397" t="str">
        <f t="shared" si="106"/>
        <v/>
      </c>
    </row>
    <row r="856" spans="1:5" ht="36" customHeight="1">
      <c r="A856" s="325" t="s">
        <v>1561</v>
      </c>
      <c r="B856" s="223" t="s">
        <v>1562</v>
      </c>
      <c r="C856" s="409">
        <v>0</v>
      </c>
      <c r="D856" s="409">
        <v>0</v>
      </c>
      <c r="E856" s="397" t="str">
        <f t="shared" si="106"/>
        <v/>
      </c>
    </row>
    <row r="857" spans="1:5" ht="36" customHeight="1">
      <c r="A857" s="325" t="s">
        <v>1563</v>
      </c>
      <c r="B857" s="223" t="s">
        <v>1564</v>
      </c>
      <c r="C857" s="409">
        <v>0</v>
      </c>
      <c r="D857" s="409">
        <v>0</v>
      </c>
      <c r="E857" s="397" t="str">
        <f t="shared" si="106"/>
        <v/>
      </c>
    </row>
    <row r="858" spans="1:5" ht="36" customHeight="1">
      <c r="A858" s="325" t="s">
        <v>1565</v>
      </c>
      <c r="B858" s="223" t="s">
        <v>1566</v>
      </c>
      <c r="C858" s="409">
        <v>0</v>
      </c>
      <c r="D858" s="409">
        <v>0</v>
      </c>
      <c r="E858" s="397" t="str">
        <f t="shared" si="106"/>
        <v/>
      </c>
    </row>
    <row r="859" spans="1:5" ht="36" customHeight="1">
      <c r="A859" s="325" t="s">
        <v>1567</v>
      </c>
      <c r="B859" s="223" t="s">
        <v>1568</v>
      </c>
      <c r="C859" s="409">
        <v>0</v>
      </c>
      <c r="D859" s="409">
        <v>0</v>
      </c>
      <c r="E859" s="397" t="str">
        <f t="shared" si="106"/>
        <v/>
      </c>
    </row>
    <row r="860" spans="1:5" ht="36" customHeight="1">
      <c r="A860" s="325" t="s">
        <v>1569</v>
      </c>
      <c r="B860" s="223" t="s">
        <v>1570</v>
      </c>
      <c r="C860" s="409">
        <v>0</v>
      </c>
      <c r="D860" s="409">
        <v>0</v>
      </c>
      <c r="E860" s="226" t="str">
        <f>IF(C860&gt;0,D860/C860-1,IF(C860&lt;0,-(D860/C860-1),""))</f>
        <v/>
      </c>
    </row>
    <row r="861" spans="1:5" ht="36" customHeight="1">
      <c r="A861" s="325" t="s">
        <v>1571</v>
      </c>
      <c r="B861" s="223" t="s">
        <v>1572</v>
      </c>
      <c r="C861" s="409">
        <v>0</v>
      </c>
      <c r="D861" s="409">
        <v>0</v>
      </c>
      <c r="E861" s="226" t="str">
        <f>IF(C861&gt;0,D861/C861-1,IF(C861&lt;0,-(D861/C861-1),""))</f>
        <v/>
      </c>
    </row>
    <row r="862" spans="1:5" ht="36" customHeight="1">
      <c r="A862" s="325" t="s">
        <v>1573</v>
      </c>
      <c r="B862" s="223" t="s">
        <v>1574</v>
      </c>
      <c r="C862" s="409">
        <v>0</v>
      </c>
      <c r="D862" s="409">
        <v>0</v>
      </c>
      <c r="E862" s="226" t="str">
        <f>IF(C862&gt;0,D862/C862-1,IF(C862&lt;0,-(D862/C862-1),""))</f>
        <v/>
      </c>
    </row>
    <row r="863" spans="1:5" ht="36" customHeight="1">
      <c r="A863" s="325" t="s">
        <v>1575</v>
      </c>
      <c r="B863" s="223" t="s">
        <v>1576</v>
      </c>
      <c r="C863" s="409">
        <v>0</v>
      </c>
      <c r="D863" s="409">
        <v>0</v>
      </c>
      <c r="E863" s="226" t="str">
        <f>IF(C863&gt;0,D863/C863-1,IF(C863&lt;0,-(D863/C863-1),""))</f>
        <v/>
      </c>
    </row>
    <row r="864" spans="1:5" ht="36" customHeight="1">
      <c r="A864" s="325" t="s">
        <v>1577</v>
      </c>
      <c r="B864" s="223" t="s">
        <v>1578</v>
      </c>
      <c r="C864" s="409">
        <v>0</v>
      </c>
      <c r="D864" s="409">
        <v>0</v>
      </c>
      <c r="E864" s="397" t="str">
        <f t="shared" ref="E864:E869" si="107">IF(C864&lt;&gt;0,D864/C864-1,"")</f>
        <v/>
      </c>
    </row>
    <row r="865" spans="1:5" ht="36" customHeight="1">
      <c r="A865" s="325" t="s">
        <v>1579</v>
      </c>
      <c r="B865" s="223" t="s">
        <v>1580</v>
      </c>
      <c r="C865" s="409">
        <v>0</v>
      </c>
      <c r="D865" s="409">
        <v>3</v>
      </c>
      <c r="E865" s="397" t="str">
        <f t="shared" si="107"/>
        <v/>
      </c>
    </row>
    <row r="866" spans="1:5" ht="36" customHeight="1">
      <c r="A866" s="325" t="s">
        <v>1581</v>
      </c>
      <c r="B866" s="223" t="s">
        <v>1582</v>
      </c>
      <c r="C866" s="409">
        <v>0</v>
      </c>
      <c r="D866" s="409">
        <v>25</v>
      </c>
      <c r="E866" s="397" t="str">
        <f t="shared" si="107"/>
        <v/>
      </c>
    </row>
    <row r="867" spans="1:5" ht="36" customHeight="1">
      <c r="A867" s="325" t="s">
        <v>1583</v>
      </c>
      <c r="B867" s="223" t="s">
        <v>1584</v>
      </c>
      <c r="C867" s="409">
        <v>0</v>
      </c>
      <c r="D867" s="409">
        <v>240</v>
      </c>
      <c r="E867" s="397" t="str">
        <f t="shared" si="107"/>
        <v/>
      </c>
    </row>
    <row r="868" spans="1:5" ht="36" customHeight="1">
      <c r="A868" s="325" t="s">
        <v>1585</v>
      </c>
      <c r="B868" s="223" t="s">
        <v>1586</v>
      </c>
      <c r="C868" s="409">
        <v>0</v>
      </c>
      <c r="D868" s="409">
        <v>0</v>
      </c>
      <c r="E868" s="397" t="str">
        <f t="shared" si="107"/>
        <v/>
      </c>
    </row>
    <row r="869" spans="1:5" ht="36" customHeight="1">
      <c r="A869" s="325" t="s">
        <v>1587</v>
      </c>
      <c r="B869" s="223" t="s">
        <v>1588</v>
      </c>
      <c r="C869" s="409">
        <v>0</v>
      </c>
      <c r="D869" s="409">
        <v>0</v>
      </c>
      <c r="E869" s="397" t="str">
        <f t="shared" si="107"/>
        <v/>
      </c>
    </row>
    <row r="870" spans="1:5" ht="36" customHeight="1">
      <c r="A870" s="325" t="s">
        <v>1589</v>
      </c>
      <c r="B870" s="223" t="s">
        <v>1590</v>
      </c>
      <c r="C870" s="409">
        <v>0</v>
      </c>
      <c r="D870" s="409">
        <v>0</v>
      </c>
      <c r="E870" s="226" t="str">
        <f>IF(C870&gt;0,D870/C870-1,IF(C870&lt;0,-(D870/C870-1),""))</f>
        <v/>
      </c>
    </row>
    <row r="871" spans="1:5" ht="36" customHeight="1">
      <c r="A871" s="325" t="s">
        <v>1591</v>
      </c>
      <c r="B871" s="223" t="s">
        <v>1592</v>
      </c>
      <c r="C871" s="409">
        <v>100</v>
      </c>
      <c r="D871" s="409">
        <v>0</v>
      </c>
      <c r="E871" s="226">
        <f>IF(C871&gt;0,D871/C871-1,IF(C871&lt;0,-(D871/C871-1),""))</f>
        <v>-1</v>
      </c>
    </row>
    <row r="872" spans="1:5" ht="36" customHeight="1">
      <c r="A872" s="325" t="s">
        <v>1593</v>
      </c>
      <c r="B872" s="223" t="s">
        <v>1594</v>
      </c>
      <c r="C872" s="409">
        <v>1465</v>
      </c>
      <c r="D872" s="409">
        <v>0</v>
      </c>
      <c r="E872" s="397">
        <f t="shared" ref="E872:E881" si="108">IF(C872&lt;&gt;0,D872/C872-1,"")</f>
        <v>-1</v>
      </c>
    </row>
    <row r="873" spans="1:5" ht="36" customHeight="1">
      <c r="A873" s="325" t="s">
        <v>1595</v>
      </c>
      <c r="B873" s="223" t="s">
        <v>1596</v>
      </c>
      <c r="C873" s="409">
        <v>0</v>
      </c>
      <c r="D873" s="409">
        <v>0</v>
      </c>
      <c r="E873" s="397" t="str">
        <f t="shared" si="108"/>
        <v/>
      </c>
    </row>
    <row r="874" spans="1:5" ht="36" customHeight="1">
      <c r="A874" s="324" t="s">
        <v>1597</v>
      </c>
      <c r="B874" s="221" t="s">
        <v>1598</v>
      </c>
      <c r="C874" s="416">
        <f>SUM(C875:C898)</f>
        <v>832</v>
      </c>
      <c r="D874" s="416">
        <f>SUM(D875:D898)</f>
        <v>1208</v>
      </c>
      <c r="E874" s="397">
        <f>IF(C874&lt;&gt;0,D874/C874-1,"")</f>
        <v>0.45200000000000001</v>
      </c>
    </row>
    <row r="875" spans="1:5" ht="36" customHeight="1">
      <c r="A875" s="325" t="s">
        <v>1599</v>
      </c>
      <c r="B875" s="223" t="s">
        <v>130</v>
      </c>
      <c r="C875" s="409">
        <v>346</v>
      </c>
      <c r="D875" s="409">
        <v>312</v>
      </c>
      <c r="E875" s="397">
        <f t="shared" si="108"/>
        <v>-9.8000000000000004E-2</v>
      </c>
    </row>
    <row r="876" spans="1:5" ht="36" customHeight="1">
      <c r="A876" s="325" t="s">
        <v>1600</v>
      </c>
      <c r="B876" s="223" t="s">
        <v>132</v>
      </c>
      <c r="C876" s="409">
        <v>0</v>
      </c>
      <c r="D876" s="409">
        <v>0</v>
      </c>
      <c r="E876" s="397" t="str">
        <f t="shared" si="108"/>
        <v/>
      </c>
    </row>
    <row r="877" spans="1:5" ht="36" customHeight="1">
      <c r="A877" s="325" t="s">
        <v>1601</v>
      </c>
      <c r="B877" s="223" t="s">
        <v>134</v>
      </c>
      <c r="C877" s="409">
        <v>0</v>
      </c>
      <c r="D877" s="409">
        <v>0</v>
      </c>
      <c r="E877" s="397" t="str">
        <f t="shared" si="108"/>
        <v/>
      </c>
    </row>
    <row r="878" spans="1:5" ht="36" customHeight="1">
      <c r="A878" s="325" t="s">
        <v>1602</v>
      </c>
      <c r="B878" s="223" t="s">
        <v>1603</v>
      </c>
      <c r="C878" s="409">
        <v>439</v>
      </c>
      <c r="D878" s="409">
        <v>446</v>
      </c>
      <c r="E878" s="397">
        <f t="shared" si="108"/>
        <v>1.6E-2</v>
      </c>
    </row>
    <row r="879" spans="1:5" ht="36" customHeight="1">
      <c r="A879" s="325" t="s">
        <v>1604</v>
      </c>
      <c r="B879" s="223" t="s">
        <v>1605</v>
      </c>
      <c r="C879" s="409">
        <v>47</v>
      </c>
      <c r="D879" s="409">
        <v>357</v>
      </c>
      <c r="E879" s="397">
        <f t="shared" si="108"/>
        <v>6.5960000000000001</v>
      </c>
    </row>
    <row r="880" spans="1:5" ht="36" customHeight="1">
      <c r="A880" s="325" t="s">
        <v>1606</v>
      </c>
      <c r="B880" s="223" t="s">
        <v>1607</v>
      </c>
      <c r="C880" s="409">
        <v>0</v>
      </c>
      <c r="D880" s="409">
        <v>0</v>
      </c>
      <c r="E880" s="397" t="str">
        <f t="shared" si="108"/>
        <v/>
      </c>
    </row>
    <row r="881" spans="1:5" ht="36" customHeight="1">
      <c r="A881" s="325" t="s">
        <v>1608</v>
      </c>
      <c r="B881" s="223" t="s">
        <v>1609</v>
      </c>
      <c r="C881" s="409">
        <v>0</v>
      </c>
      <c r="D881" s="409">
        <v>0</v>
      </c>
      <c r="E881" s="397" t="str">
        <f t="shared" si="108"/>
        <v/>
      </c>
    </row>
    <row r="882" spans="1:5" ht="36" customHeight="1">
      <c r="A882" s="325" t="s">
        <v>1610</v>
      </c>
      <c r="B882" s="223" t="s">
        <v>1611</v>
      </c>
      <c r="C882" s="409">
        <v>0</v>
      </c>
      <c r="D882" s="409">
        <v>0</v>
      </c>
      <c r="E882" s="226" t="str">
        <f>IF(C882&gt;0,D882/C882-1,IF(C882&lt;0,-(D882/C882-1),""))</f>
        <v/>
      </c>
    </row>
    <row r="883" spans="1:5" ht="36" customHeight="1">
      <c r="A883" s="325" t="s">
        <v>1612</v>
      </c>
      <c r="B883" s="223" t="s">
        <v>1613</v>
      </c>
      <c r="C883" s="409">
        <v>0</v>
      </c>
      <c r="D883" s="409">
        <v>0</v>
      </c>
      <c r="E883" s="397" t="str">
        <f t="shared" ref="E883:E890" si="109">IF(C883&lt;&gt;0,D883/C883-1,"")</f>
        <v/>
      </c>
    </row>
    <row r="884" spans="1:5" ht="36" customHeight="1">
      <c r="A884" s="325" t="s">
        <v>1614</v>
      </c>
      <c r="B884" s="223" t="s">
        <v>1615</v>
      </c>
      <c r="C884" s="409">
        <v>0</v>
      </c>
      <c r="D884" s="409">
        <v>0</v>
      </c>
      <c r="E884" s="397" t="str">
        <f t="shared" si="109"/>
        <v/>
      </c>
    </row>
    <row r="885" spans="1:5" ht="36" customHeight="1">
      <c r="A885" s="325" t="s">
        <v>1616</v>
      </c>
      <c r="B885" s="223" t="s">
        <v>1617</v>
      </c>
      <c r="C885" s="409">
        <v>0</v>
      </c>
      <c r="D885" s="409">
        <v>0</v>
      </c>
      <c r="E885" s="397" t="str">
        <f t="shared" si="109"/>
        <v/>
      </c>
    </row>
    <row r="886" spans="1:5" ht="36" customHeight="1">
      <c r="A886" s="325" t="s">
        <v>1618</v>
      </c>
      <c r="B886" s="223" t="s">
        <v>1619</v>
      </c>
      <c r="C886" s="409">
        <v>0</v>
      </c>
      <c r="D886" s="409">
        <v>0</v>
      </c>
      <c r="E886" s="397" t="str">
        <f t="shared" si="109"/>
        <v/>
      </c>
    </row>
    <row r="887" spans="1:5" ht="36" customHeight="1">
      <c r="A887" s="325" t="s">
        <v>1620</v>
      </c>
      <c r="B887" s="223" t="s">
        <v>1621</v>
      </c>
      <c r="C887" s="409">
        <v>0</v>
      </c>
      <c r="D887" s="409">
        <v>0</v>
      </c>
      <c r="E887" s="397" t="str">
        <f t="shared" si="109"/>
        <v/>
      </c>
    </row>
    <row r="888" spans="1:5" ht="36" customHeight="1">
      <c r="A888" s="325" t="s">
        <v>1622</v>
      </c>
      <c r="B888" s="223" t="s">
        <v>1623</v>
      </c>
      <c r="C888" s="409">
        <v>0</v>
      </c>
      <c r="D888" s="409">
        <v>0</v>
      </c>
      <c r="E888" s="397" t="str">
        <f t="shared" si="109"/>
        <v/>
      </c>
    </row>
    <row r="889" spans="1:5" ht="36" customHeight="1">
      <c r="A889" s="325" t="s">
        <v>1624</v>
      </c>
      <c r="B889" s="223" t="s">
        <v>1625</v>
      </c>
      <c r="C889" s="409">
        <v>0</v>
      </c>
      <c r="D889" s="409">
        <v>0</v>
      </c>
      <c r="E889" s="397" t="str">
        <f t="shared" si="109"/>
        <v/>
      </c>
    </row>
    <row r="890" spans="1:5" ht="36" customHeight="1">
      <c r="A890" s="325" t="s">
        <v>1626</v>
      </c>
      <c r="B890" s="223" t="s">
        <v>1627</v>
      </c>
      <c r="C890" s="409">
        <v>0</v>
      </c>
      <c r="D890" s="409">
        <v>0</v>
      </c>
      <c r="E890" s="397" t="str">
        <f t="shared" si="109"/>
        <v/>
      </c>
    </row>
    <row r="891" spans="1:5" ht="36" customHeight="1">
      <c r="A891" s="325" t="s">
        <v>1628</v>
      </c>
      <c r="B891" s="223" t="s">
        <v>1629</v>
      </c>
      <c r="C891" s="409">
        <v>0</v>
      </c>
      <c r="D891" s="409">
        <v>0</v>
      </c>
      <c r="E891" s="226" t="str">
        <f>IF(C891&gt;0,D891/C891-1,IF(C891&lt;0,-(D891/C891-1),""))</f>
        <v/>
      </c>
    </row>
    <row r="892" spans="1:5" ht="36" customHeight="1">
      <c r="A892" s="325" t="s">
        <v>1630</v>
      </c>
      <c r="B892" s="223" t="s">
        <v>1631</v>
      </c>
      <c r="C892" s="409">
        <v>0</v>
      </c>
      <c r="D892" s="409">
        <v>0</v>
      </c>
      <c r="E892" s="226" t="str">
        <f>IF(C892&gt;0,D892/C892-1,IF(C892&lt;0,-(D892/C892-1),""))</f>
        <v/>
      </c>
    </row>
    <row r="893" spans="1:5" ht="36" customHeight="1">
      <c r="A893" s="325" t="s">
        <v>1632</v>
      </c>
      <c r="B893" s="223" t="s">
        <v>1633</v>
      </c>
      <c r="C893" s="409">
        <v>0</v>
      </c>
      <c r="D893" s="409">
        <v>0</v>
      </c>
      <c r="E893" s="226" t="str">
        <f>IF(C893&gt;0,D893/C893-1,IF(C893&lt;0,-(D893/C893-1),""))</f>
        <v/>
      </c>
    </row>
    <row r="894" spans="1:5" ht="36" customHeight="1">
      <c r="A894" s="325" t="s">
        <v>1634</v>
      </c>
      <c r="B894" s="223" t="s">
        <v>1635</v>
      </c>
      <c r="C894" s="409">
        <v>0</v>
      </c>
      <c r="D894" s="409">
        <v>93</v>
      </c>
      <c r="E894" s="397" t="str">
        <f>IF(C894&lt;&gt;0,D894/C894-1,"")</f>
        <v/>
      </c>
    </row>
    <row r="895" spans="1:5" ht="36" customHeight="1">
      <c r="A895" s="325" t="s">
        <v>1636</v>
      </c>
      <c r="B895" s="223" t="s">
        <v>1637</v>
      </c>
      <c r="C895" s="409">
        <v>0</v>
      </c>
      <c r="D895" s="409">
        <v>0</v>
      </c>
      <c r="E895" s="226" t="str">
        <f>IF(C895&gt;0,D895/C895-1,IF(C895&lt;0,-(D895/C895-1),""))</f>
        <v/>
      </c>
    </row>
    <row r="896" spans="1:5" ht="36" customHeight="1">
      <c r="A896" s="325" t="s">
        <v>1638</v>
      </c>
      <c r="B896" s="223" t="s">
        <v>1639</v>
      </c>
      <c r="C896" s="409">
        <v>0</v>
      </c>
      <c r="D896" s="409">
        <v>0</v>
      </c>
      <c r="E896" s="397" t="str">
        <f t="shared" ref="E896:E900" si="110">IF(C896&lt;&gt;0,D896/C896-1,"")</f>
        <v/>
      </c>
    </row>
    <row r="897" spans="1:5" ht="36" customHeight="1">
      <c r="A897" s="325" t="s">
        <v>1640</v>
      </c>
      <c r="B897" s="223" t="s">
        <v>1568</v>
      </c>
      <c r="C897" s="409">
        <v>0</v>
      </c>
      <c r="D897" s="409">
        <v>0</v>
      </c>
      <c r="E897" s="397" t="str">
        <f t="shared" si="110"/>
        <v/>
      </c>
    </row>
    <row r="898" spans="1:5" ht="36" customHeight="1">
      <c r="A898" s="325" t="s">
        <v>1641</v>
      </c>
      <c r="B898" s="223" t="s">
        <v>1642</v>
      </c>
      <c r="C898" s="409">
        <v>0</v>
      </c>
      <c r="D898" s="409">
        <v>0</v>
      </c>
      <c r="E898" s="397" t="str">
        <f t="shared" si="110"/>
        <v/>
      </c>
    </row>
    <row r="899" spans="1:5" ht="36" customHeight="1">
      <c r="A899" s="324" t="s">
        <v>1643</v>
      </c>
      <c r="B899" s="221" t="s">
        <v>1644</v>
      </c>
      <c r="C899" s="416">
        <f>SUM(C900:C926)</f>
        <v>984</v>
      </c>
      <c r="D899" s="416">
        <f>SUM(D900:D926)</f>
        <v>755</v>
      </c>
      <c r="E899" s="397">
        <f t="shared" si="110"/>
        <v>-0.23300000000000001</v>
      </c>
    </row>
    <row r="900" spans="1:5" ht="36" customHeight="1">
      <c r="A900" s="325" t="s">
        <v>1645</v>
      </c>
      <c r="B900" s="223" t="s">
        <v>130</v>
      </c>
      <c r="C900" s="409">
        <v>311</v>
      </c>
      <c r="D900" s="409">
        <v>272</v>
      </c>
      <c r="E900" s="397">
        <f t="shared" si="110"/>
        <v>-0.125</v>
      </c>
    </row>
    <row r="901" spans="1:5" ht="36" customHeight="1">
      <c r="A901" s="325" t="s">
        <v>1646</v>
      </c>
      <c r="B901" s="223" t="s">
        <v>132</v>
      </c>
      <c r="C901" s="409">
        <v>0</v>
      </c>
      <c r="D901" s="409">
        <v>0</v>
      </c>
      <c r="E901" s="226" t="str">
        <f>IF(C901&gt;0,D901/C901-1,IF(C901&lt;0,-(D901/C901-1),""))</f>
        <v/>
      </c>
    </row>
    <row r="902" spans="1:5" ht="36" customHeight="1">
      <c r="A902" s="325" t="s">
        <v>1647</v>
      </c>
      <c r="B902" s="223" t="s">
        <v>134</v>
      </c>
      <c r="C902" s="409">
        <v>0</v>
      </c>
      <c r="D902" s="409">
        <v>0</v>
      </c>
      <c r="E902" s="397" t="str">
        <f t="shared" ref="E902:E904" si="111">IF(C902&lt;&gt;0,D902/C902-1,"")</f>
        <v/>
      </c>
    </row>
    <row r="903" spans="1:5" ht="36" customHeight="1">
      <c r="A903" s="325" t="s">
        <v>1648</v>
      </c>
      <c r="B903" s="223" t="s">
        <v>1649</v>
      </c>
      <c r="C903" s="409">
        <v>0</v>
      </c>
      <c r="D903" s="409">
        <v>0</v>
      </c>
      <c r="E903" s="397" t="str">
        <f t="shared" si="111"/>
        <v/>
      </c>
    </row>
    <row r="904" spans="1:5" ht="36" customHeight="1">
      <c r="A904" s="325" t="s">
        <v>1650</v>
      </c>
      <c r="B904" s="223" t="s">
        <v>1651</v>
      </c>
      <c r="C904" s="409">
        <v>0</v>
      </c>
      <c r="D904" s="409">
        <v>0</v>
      </c>
      <c r="E904" s="397" t="str">
        <f t="shared" si="111"/>
        <v/>
      </c>
    </row>
    <row r="905" spans="1:5" ht="36" customHeight="1">
      <c r="A905" s="325" t="s">
        <v>1652</v>
      </c>
      <c r="B905" s="223" t="s">
        <v>1653</v>
      </c>
      <c r="C905" s="409">
        <v>0</v>
      </c>
      <c r="D905" s="409">
        <v>78</v>
      </c>
      <c r="E905" s="226" t="str">
        <f>IF(C905&gt;0,D905/C905-1,IF(C905&lt;0,-(D905/C905-1),""))</f>
        <v/>
      </c>
    </row>
    <row r="906" spans="1:5" ht="36" customHeight="1">
      <c r="A906" s="325" t="s">
        <v>1654</v>
      </c>
      <c r="B906" s="223" t="s">
        <v>1655</v>
      </c>
      <c r="C906" s="409">
        <v>0</v>
      </c>
      <c r="D906" s="409">
        <v>0</v>
      </c>
      <c r="E906" s="226" t="str">
        <f>IF(C906&gt;0,D906/C906-1,IF(C906&lt;0,-(D906/C906-1),""))</f>
        <v/>
      </c>
    </row>
    <row r="907" spans="1:5" ht="36" customHeight="1">
      <c r="A907" s="325" t="s">
        <v>1656</v>
      </c>
      <c r="B907" s="223" t="s">
        <v>1657</v>
      </c>
      <c r="C907" s="409">
        <v>0</v>
      </c>
      <c r="D907" s="409">
        <v>0</v>
      </c>
      <c r="E907" s="397" t="str">
        <f>IF(C907&lt;&gt;0,D907/C907-1,"")</f>
        <v/>
      </c>
    </row>
    <row r="908" spans="1:5" ht="36" customHeight="1">
      <c r="A908" s="325" t="s">
        <v>1658</v>
      </c>
      <c r="B908" s="223" t="s">
        <v>1659</v>
      </c>
      <c r="C908" s="409">
        <v>0</v>
      </c>
      <c r="D908" s="409">
        <v>0</v>
      </c>
      <c r="E908" s="226" t="str">
        <f>IF(C908&gt;0,D908/C908-1,IF(C908&lt;0,-(D908/C908-1),""))</f>
        <v/>
      </c>
    </row>
    <row r="909" spans="1:5" ht="36" customHeight="1">
      <c r="A909" s="325" t="s">
        <v>1660</v>
      </c>
      <c r="B909" s="223" t="s">
        <v>1661</v>
      </c>
      <c r="C909" s="409">
        <v>0</v>
      </c>
      <c r="D909" s="409">
        <v>0</v>
      </c>
      <c r="E909" s="397" t="str">
        <f t="shared" ref="E909:E915" si="112">IF(C909&lt;&gt;0,D909/C909-1,"")</f>
        <v/>
      </c>
    </row>
    <row r="910" spans="1:5" ht="36" customHeight="1">
      <c r="A910" s="325" t="s">
        <v>1662</v>
      </c>
      <c r="B910" s="223" t="s">
        <v>1663</v>
      </c>
      <c r="C910" s="409">
        <v>0</v>
      </c>
      <c r="D910" s="409">
        <v>0</v>
      </c>
      <c r="E910" s="397" t="str">
        <f t="shared" si="112"/>
        <v/>
      </c>
    </row>
    <row r="911" spans="1:5" ht="36" customHeight="1">
      <c r="A911" s="325" t="s">
        <v>1664</v>
      </c>
      <c r="B911" s="223" t="s">
        <v>1665</v>
      </c>
      <c r="C911" s="409">
        <v>0</v>
      </c>
      <c r="D911" s="409">
        <v>0</v>
      </c>
      <c r="E911" s="397" t="str">
        <f t="shared" si="112"/>
        <v/>
      </c>
    </row>
    <row r="912" spans="1:5" ht="36" customHeight="1">
      <c r="A912" s="325" t="s">
        <v>1666</v>
      </c>
      <c r="B912" s="223" t="s">
        <v>1667</v>
      </c>
      <c r="C912" s="409">
        <v>0</v>
      </c>
      <c r="D912" s="409">
        <v>0</v>
      </c>
      <c r="E912" s="397" t="str">
        <f t="shared" si="112"/>
        <v/>
      </c>
    </row>
    <row r="913" spans="1:5" ht="36" customHeight="1">
      <c r="A913" s="325" t="s">
        <v>1668</v>
      </c>
      <c r="B913" s="223" t="s">
        <v>1669</v>
      </c>
      <c r="C913" s="409">
        <v>0</v>
      </c>
      <c r="D913" s="409">
        <v>25</v>
      </c>
      <c r="E913" s="397" t="str">
        <f t="shared" si="112"/>
        <v/>
      </c>
    </row>
    <row r="914" spans="1:5" ht="36" customHeight="1">
      <c r="A914" s="325" t="s">
        <v>1670</v>
      </c>
      <c r="B914" s="223" t="s">
        <v>1671</v>
      </c>
      <c r="C914" s="409">
        <v>0</v>
      </c>
      <c r="D914" s="409">
        <v>25</v>
      </c>
      <c r="E914" s="397" t="str">
        <f t="shared" si="112"/>
        <v/>
      </c>
    </row>
    <row r="915" spans="1:5" ht="36" customHeight="1">
      <c r="A915" s="325" t="s">
        <v>1672</v>
      </c>
      <c r="B915" s="223" t="s">
        <v>1673</v>
      </c>
      <c r="C915" s="409">
        <v>0</v>
      </c>
      <c r="D915" s="409">
        <v>0</v>
      </c>
      <c r="E915" s="397" t="str">
        <f t="shared" si="112"/>
        <v/>
      </c>
    </row>
    <row r="916" spans="1:5" ht="36" customHeight="1">
      <c r="A916" s="325" t="s">
        <v>1674</v>
      </c>
      <c r="B916" s="223" t="s">
        <v>1675</v>
      </c>
      <c r="C916" s="409">
        <v>0</v>
      </c>
      <c r="D916" s="409">
        <v>0</v>
      </c>
      <c r="E916" s="226" t="str">
        <f t="shared" ref="E916:E921" si="113">IF(C916&gt;0,D916/C916-1,IF(C916&lt;0,-(D916/C916-1),""))</f>
        <v/>
      </c>
    </row>
    <row r="917" spans="1:5" ht="36" customHeight="1">
      <c r="A917" s="325" t="s">
        <v>1676</v>
      </c>
      <c r="B917" s="223" t="s">
        <v>1677</v>
      </c>
      <c r="C917" s="409">
        <v>0</v>
      </c>
      <c r="D917" s="409">
        <v>0</v>
      </c>
      <c r="E917" s="226" t="str">
        <f t="shared" si="113"/>
        <v/>
      </c>
    </row>
    <row r="918" spans="1:5" ht="36" customHeight="1">
      <c r="A918" s="325" t="s">
        <v>1678</v>
      </c>
      <c r="B918" s="223" t="s">
        <v>1679</v>
      </c>
      <c r="C918" s="409">
        <v>0</v>
      </c>
      <c r="D918" s="409">
        <v>0</v>
      </c>
      <c r="E918" s="226" t="str">
        <f t="shared" si="113"/>
        <v/>
      </c>
    </row>
    <row r="919" spans="1:5" ht="36" customHeight="1">
      <c r="A919" s="325" t="s">
        <v>1680</v>
      </c>
      <c r="B919" s="223" t="s">
        <v>1681</v>
      </c>
      <c r="C919" s="409">
        <v>0</v>
      </c>
      <c r="D919" s="409">
        <v>0</v>
      </c>
      <c r="E919" s="226" t="str">
        <f t="shared" si="113"/>
        <v/>
      </c>
    </row>
    <row r="920" spans="1:5" ht="36" customHeight="1">
      <c r="A920" s="325" t="s">
        <v>1682</v>
      </c>
      <c r="B920" s="223" t="s">
        <v>1683</v>
      </c>
      <c r="C920" s="409">
        <v>0</v>
      </c>
      <c r="D920" s="409">
        <v>0</v>
      </c>
      <c r="E920" s="226" t="str">
        <f t="shared" si="113"/>
        <v/>
      </c>
    </row>
    <row r="921" spans="1:5" ht="36" customHeight="1">
      <c r="A921" s="325" t="s">
        <v>1684</v>
      </c>
      <c r="B921" s="223" t="s">
        <v>1627</v>
      </c>
      <c r="C921" s="409">
        <v>0</v>
      </c>
      <c r="D921" s="409">
        <v>0</v>
      </c>
      <c r="E921" s="226" t="str">
        <f t="shared" si="113"/>
        <v/>
      </c>
    </row>
    <row r="922" spans="1:5" ht="36" customHeight="1">
      <c r="A922" s="325" t="s">
        <v>1685</v>
      </c>
      <c r="B922" s="223" t="s">
        <v>1686</v>
      </c>
      <c r="C922" s="409">
        <v>0</v>
      </c>
      <c r="D922" s="409">
        <v>0</v>
      </c>
      <c r="E922" s="397" t="str">
        <f>IF(C922&lt;&gt;0,D922/C922-1,"")</f>
        <v/>
      </c>
    </row>
    <row r="923" spans="1:5" ht="36" customHeight="1">
      <c r="A923" s="325" t="s">
        <v>1687</v>
      </c>
      <c r="B923" s="223" t="s">
        <v>1688</v>
      </c>
      <c r="C923" s="409">
        <v>344</v>
      </c>
      <c r="D923" s="409">
        <v>0</v>
      </c>
      <c r="E923" s="226">
        <f>IF(C923&gt;0,D923/C923-1,IF(C923&lt;0,-(D923/C923-1),""))</f>
        <v>-1</v>
      </c>
    </row>
    <row r="924" spans="1:5" ht="36" customHeight="1">
      <c r="A924" s="325" t="s">
        <v>1689</v>
      </c>
      <c r="B924" s="223" t="s">
        <v>1690</v>
      </c>
      <c r="C924" s="409">
        <v>0</v>
      </c>
      <c r="D924" s="409">
        <v>0</v>
      </c>
      <c r="E924" s="226" t="str">
        <f>IF(C924&gt;0,D924/C924-1,IF(C924&lt;0,-(D924/C924-1),""))</f>
        <v/>
      </c>
    </row>
    <row r="925" spans="1:5" ht="36" customHeight="1">
      <c r="A925" s="325" t="s">
        <v>1691</v>
      </c>
      <c r="B925" s="223" t="s">
        <v>1692</v>
      </c>
      <c r="C925" s="409">
        <v>0</v>
      </c>
      <c r="D925" s="409">
        <v>0</v>
      </c>
      <c r="E925" s="226" t="str">
        <f>IF(C925&gt;0,D925/C925-1,IF(C925&lt;0,-(D925/C925-1),""))</f>
        <v/>
      </c>
    </row>
    <row r="926" spans="1:5" ht="36" customHeight="1">
      <c r="A926" s="325" t="s">
        <v>1693</v>
      </c>
      <c r="B926" s="223" t="s">
        <v>1694</v>
      </c>
      <c r="C926" s="409">
        <v>329</v>
      </c>
      <c r="D926" s="409">
        <v>355</v>
      </c>
      <c r="E926" s="397">
        <f t="shared" ref="E926:E928" si="114">IF(C926&lt;&gt;0,D926/C926-1,"")</f>
        <v>7.9000000000000001E-2</v>
      </c>
    </row>
    <row r="927" spans="1:5" ht="36" customHeight="1">
      <c r="A927" s="324" t="s">
        <v>1695</v>
      </c>
      <c r="B927" s="221" t="s">
        <v>1696</v>
      </c>
      <c r="C927" s="410">
        <f>SUM(C928:C937)</f>
        <v>0</v>
      </c>
      <c r="D927" s="410">
        <f>SUM(D928:D937)</f>
        <v>0</v>
      </c>
      <c r="E927" s="397" t="str">
        <f t="shared" si="114"/>
        <v/>
      </c>
    </row>
    <row r="928" spans="1:5" ht="36" customHeight="1">
      <c r="A928" s="325" t="s">
        <v>1697</v>
      </c>
      <c r="B928" s="223" t="s">
        <v>130</v>
      </c>
      <c r="C928" s="409">
        <v>0</v>
      </c>
      <c r="D928" s="409">
        <v>0</v>
      </c>
      <c r="E928" s="397" t="str">
        <f t="shared" si="114"/>
        <v/>
      </c>
    </row>
    <row r="929" spans="1:5" ht="36" customHeight="1">
      <c r="A929" s="325" t="s">
        <v>1698</v>
      </c>
      <c r="B929" s="223" t="s">
        <v>132</v>
      </c>
      <c r="C929" s="409">
        <v>0</v>
      </c>
      <c r="D929" s="409">
        <v>0</v>
      </c>
      <c r="E929" s="226" t="str">
        <f>IF(C929&gt;0,D929/C929-1,IF(C929&lt;0,-(D929/C929-1),""))</f>
        <v/>
      </c>
    </row>
    <row r="930" spans="1:5" ht="36" customHeight="1">
      <c r="A930" s="325" t="s">
        <v>1699</v>
      </c>
      <c r="B930" s="223" t="s">
        <v>134</v>
      </c>
      <c r="C930" s="409">
        <v>0</v>
      </c>
      <c r="D930" s="409">
        <v>0</v>
      </c>
      <c r="E930" s="226" t="str">
        <f>IF(C930&gt;0,D930/C930-1,IF(C930&lt;0,-(D930/C930-1),""))</f>
        <v/>
      </c>
    </row>
    <row r="931" spans="1:5" ht="36" customHeight="1">
      <c r="A931" s="325" t="s">
        <v>1700</v>
      </c>
      <c r="B931" s="223" t="s">
        <v>1701</v>
      </c>
      <c r="C931" s="409">
        <v>0</v>
      </c>
      <c r="D931" s="409">
        <v>0</v>
      </c>
      <c r="E931" s="397" t="str">
        <f>IF(C931&lt;&gt;0,D931/C931-1,"")</f>
        <v/>
      </c>
    </row>
    <row r="932" spans="1:5" ht="36" customHeight="1">
      <c r="A932" s="325" t="s">
        <v>1702</v>
      </c>
      <c r="B932" s="223" t="s">
        <v>1703</v>
      </c>
      <c r="C932" s="409">
        <v>0</v>
      </c>
      <c r="D932" s="409">
        <v>0</v>
      </c>
      <c r="E932" s="226" t="str">
        <f>IF(C932&gt;0,D932/C932-1,IF(C932&lt;0,-(D932/C932-1),""))</f>
        <v/>
      </c>
    </row>
    <row r="933" spans="1:5" ht="36" customHeight="1">
      <c r="A933" s="325" t="s">
        <v>1704</v>
      </c>
      <c r="B933" s="223" t="s">
        <v>1705</v>
      </c>
      <c r="C933" s="409">
        <v>0</v>
      </c>
      <c r="D933" s="409">
        <v>0</v>
      </c>
      <c r="E933" s="226" t="str">
        <f>IF(C933&gt;0,D933/C933-1,IF(C933&lt;0,-(D933/C933-1),""))</f>
        <v/>
      </c>
    </row>
    <row r="934" spans="1:5" ht="36" customHeight="1">
      <c r="A934" s="325" t="s">
        <v>1706</v>
      </c>
      <c r="B934" s="223" t="s">
        <v>1707</v>
      </c>
      <c r="C934" s="409">
        <v>0</v>
      </c>
      <c r="D934" s="409">
        <v>0</v>
      </c>
      <c r="E934" s="397" t="str">
        <f>IF(C934&lt;&gt;0,D934/C934-1,"")</f>
        <v/>
      </c>
    </row>
    <row r="935" spans="1:5" ht="36" customHeight="1">
      <c r="A935" s="325" t="s">
        <v>1708</v>
      </c>
      <c r="B935" s="223" t="s">
        <v>1709</v>
      </c>
      <c r="C935" s="409">
        <v>0</v>
      </c>
      <c r="D935" s="409">
        <v>0</v>
      </c>
      <c r="E935" s="226" t="str">
        <f>IF(C935&gt;0,D935/C935-1,IF(C935&lt;0,-(D935/C935-1),""))</f>
        <v/>
      </c>
    </row>
    <row r="936" spans="1:5" ht="36" customHeight="1">
      <c r="A936" s="325" t="s">
        <v>1710</v>
      </c>
      <c r="B936" s="223" t="s">
        <v>1711</v>
      </c>
      <c r="C936" s="409">
        <v>0</v>
      </c>
      <c r="D936" s="409">
        <v>0</v>
      </c>
      <c r="E936" s="397" t="str">
        <f t="shared" ref="E936:E938" si="115">IF(C936&lt;&gt;0,D936/C936-1,"")</f>
        <v/>
      </c>
    </row>
    <row r="937" spans="1:5" ht="36" customHeight="1">
      <c r="A937" s="325" t="s">
        <v>1712</v>
      </c>
      <c r="B937" s="223" t="s">
        <v>1713</v>
      </c>
      <c r="C937" s="409">
        <v>0</v>
      </c>
      <c r="D937" s="409">
        <v>0</v>
      </c>
      <c r="E937" s="397" t="str">
        <f t="shared" si="115"/>
        <v/>
      </c>
    </row>
    <row r="938" spans="1:5" ht="36" customHeight="1">
      <c r="A938" s="324" t="s">
        <v>1714</v>
      </c>
      <c r="B938" s="221" t="s">
        <v>1715</v>
      </c>
      <c r="C938" s="410">
        <f>SUM(C939:C944)</f>
        <v>0</v>
      </c>
      <c r="D938" s="410">
        <f>SUM(D939:D944)</f>
        <v>0</v>
      </c>
      <c r="E938" s="397" t="str">
        <f t="shared" si="115"/>
        <v/>
      </c>
    </row>
    <row r="939" spans="1:5" ht="36" customHeight="1">
      <c r="A939" s="325" t="s">
        <v>1716</v>
      </c>
      <c r="B939" s="223" t="s">
        <v>1717</v>
      </c>
      <c r="C939" s="409">
        <v>0</v>
      </c>
      <c r="D939" s="409">
        <v>0</v>
      </c>
      <c r="E939" s="226" t="str">
        <f>IF(C939&gt;0,D939/C939-1,IF(C939&lt;0,-(D939/C939-1),""))</f>
        <v/>
      </c>
    </row>
    <row r="940" spans="1:5" ht="36" customHeight="1">
      <c r="A940" s="325" t="s">
        <v>1718</v>
      </c>
      <c r="B940" s="223" t="s">
        <v>1719</v>
      </c>
      <c r="C940" s="409">
        <v>0</v>
      </c>
      <c r="D940" s="409">
        <v>0</v>
      </c>
      <c r="E940" s="226" t="str">
        <f>IF(C940&gt;0,D940/C940-1,IF(C940&lt;0,-(D940/C940-1),""))</f>
        <v/>
      </c>
    </row>
    <row r="941" spans="1:5" ht="36" customHeight="1">
      <c r="A941" s="325" t="s">
        <v>1720</v>
      </c>
      <c r="B941" s="223" t="s">
        <v>1721</v>
      </c>
      <c r="C941" s="409">
        <v>0</v>
      </c>
      <c r="D941" s="409">
        <v>0</v>
      </c>
      <c r="E941" s="226" t="str">
        <f>IF(C941&gt;0,D941/C941-1,IF(C941&lt;0,-(D941/C941-1),""))</f>
        <v/>
      </c>
    </row>
    <row r="942" spans="1:5" ht="36" customHeight="1">
      <c r="A942" s="325" t="s">
        <v>1722</v>
      </c>
      <c r="B942" s="223" t="s">
        <v>1723</v>
      </c>
      <c r="C942" s="409">
        <v>0</v>
      </c>
      <c r="D942" s="409">
        <v>0</v>
      </c>
      <c r="E942" s="397" t="str">
        <f>IF(C942&lt;&gt;0,D942/C942-1,"")</f>
        <v/>
      </c>
    </row>
    <row r="943" spans="1:5" ht="36" customHeight="1">
      <c r="A943" s="325" t="s">
        <v>1724</v>
      </c>
      <c r="B943" s="223" t="s">
        <v>1725</v>
      </c>
      <c r="C943" s="409">
        <v>0</v>
      </c>
      <c r="D943" s="409">
        <v>0</v>
      </c>
      <c r="E943" s="226" t="str">
        <f>IF(C943&gt;0,D943/C943-1,IF(C943&lt;0,-(D943/C943-1),""))</f>
        <v/>
      </c>
    </row>
    <row r="944" spans="1:5" ht="36" customHeight="1">
      <c r="A944" s="325" t="s">
        <v>1726</v>
      </c>
      <c r="B944" s="223" t="s">
        <v>1727</v>
      </c>
      <c r="C944" s="409">
        <v>0</v>
      </c>
      <c r="D944" s="409">
        <v>0</v>
      </c>
      <c r="E944" s="397" t="str">
        <f t="shared" ref="E944:E945" si="116">IF(C944&lt;&gt;0,D944/C944-1,"")</f>
        <v/>
      </c>
    </row>
    <row r="945" spans="1:5" ht="36" customHeight="1">
      <c r="A945" s="324" t="s">
        <v>1728</v>
      </c>
      <c r="B945" s="221" t="s">
        <v>1729</v>
      </c>
      <c r="C945" s="416">
        <f>SUM(C946:C951)</f>
        <v>248</v>
      </c>
      <c r="D945" s="416">
        <f>SUM(D946:D951)</f>
        <v>204</v>
      </c>
      <c r="E945" s="397">
        <f t="shared" si="116"/>
        <v>-0.17699999999999999</v>
      </c>
    </row>
    <row r="946" spans="1:5" ht="36" customHeight="1">
      <c r="A946" s="325" t="s">
        <v>1730</v>
      </c>
      <c r="B946" s="223" t="s">
        <v>1731</v>
      </c>
      <c r="C946" s="409">
        <v>0</v>
      </c>
      <c r="D946" s="409">
        <v>0</v>
      </c>
      <c r="E946" s="226" t="str">
        <f>IF(C946&gt;0,D946/C946-1,IF(C946&lt;0,-(D946/C946-1),""))</f>
        <v/>
      </c>
    </row>
    <row r="947" spans="1:5" ht="36" customHeight="1">
      <c r="A947" s="325" t="s">
        <v>1732</v>
      </c>
      <c r="B947" s="223" t="s">
        <v>1733</v>
      </c>
      <c r="C947" s="409">
        <v>0</v>
      </c>
      <c r="D947" s="409">
        <v>0</v>
      </c>
      <c r="E947" s="226" t="str">
        <f>IF(C947&gt;0,D947/C947-1,IF(C947&lt;0,-(D947/C947-1),""))</f>
        <v/>
      </c>
    </row>
    <row r="948" spans="1:5" ht="36" customHeight="1">
      <c r="A948" s="325" t="s">
        <v>1734</v>
      </c>
      <c r="B948" s="223" t="s">
        <v>1735</v>
      </c>
      <c r="C948" s="409">
        <v>52</v>
      </c>
      <c r="D948" s="409">
        <v>64</v>
      </c>
      <c r="E948" s="226">
        <f>IF(C948&gt;0,D948/C948-1,IF(C948&lt;0,-(D948/C948-1),""))</f>
        <v>0.23100000000000001</v>
      </c>
    </row>
    <row r="949" spans="1:5" ht="36" customHeight="1">
      <c r="A949" s="325" t="s">
        <v>1736</v>
      </c>
      <c r="B949" s="223" t="s">
        <v>1737</v>
      </c>
      <c r="C949" s="409">
        <v>196</v>
      </c>
      <c r="D949" s="409">
        <v>140</v>
      </c>
      <c r="E949" s="397">
        <f>IF(C949&lt;&gt;0,D949/C949-1,"")</f>
        <v>-0.28599999999999998</v>
      </c>
    </row>
    <row r="950" spans="1:5" ht="36" customHeight="1">
      <c r="A950" s="325" t="s">
        <v>1738</v>
      </c>
      <c r="B950" s="223" t="s">
        <v>1739</v>
      </c>
      <c r="C950" s="409">
        <v>0</v>
      </c>
      <c r="D950" s="409">
        <v>0</v>
      </c>
      <c r="E950" s="226" t="str">
        <f>IF(C950&gt;0,D950/C950-1,IF(C950&lt;0,-(D950/C950-1),""))</f>
        <v/>
      </c>
    </row>
    <row r="951" spans="1:5" ht="36" customHeight="1">
      <c r="A951" s="325" t="s">
        <v>1740</v>
      </c>
      <c r="B951" s="223" t="s">
        <v>1741</v>
      </c>
      <c r="C951" s="409">
        <v>0</v>
      </c>
      <c r="D951" s="409">
        <v>0</v>
      </c>
      <c r="E951" s="226" t="str">
        <f>IF(C951&gt;0,D951/C951-1,IF(C951&lt;0,-(D951/C951-1),""))</f>
        <v/>
      </c>
    </row>
    <row r="952" spans="1:5" ht="36" customHeight="1">
      <c r="A952" s="324" t="s">
        <v>1742</v>
      </c>
      <c r="B952" s="221" t="s">
        <v>1743</v>
      </c>
      <c r="C952" s="410">
        <f>SUM(C953:C954)</f>
        <v>0</v>
      </c>
      <c r="D952" s="410">
        <f>SUM(D953:D954)</f>
        <v>0</v>
      </c>
      <c r="E952" s="229" t="str">
        <f>IF(C952&gt;0,D952/C952-1,IF(C952&lt;0,-(D952/C952-1),""))</f>
        <v/>
      </c>
    </row>
    <row r="953" spans="1:5" ht="36" customHeight="1">
      <c r="A953" s="325" t="s">
        <v>1744</v>
      </c>
      <c r="B953" s="223" t="s">
        <v>1745</v>
      </c>
      <c r="C953" s="409">
        <v>0</v>
      </c>
      <c r="D953" s="409">
        <v>0</v>
      </c>
      <c r="E953" s="226" t="str">
        <f>IF(C953&gt;0,D953/C953-1,IF(C953&lt;0,-(D953/C953-1),""))</f>
        <v/>
      </c>
    </row>
    <row r="954" spans="1:5" ht="36" customHeight="1">
      <c r="A954" s="325" t="s">
        <v>1746</v>
      </c>
      <c r="B954" s="223" t="s">
        <v>1747</v>
      </c>
      <c r="C954" s="409">
        <v>0</v>
      </c>
      <c r="D954" s="409">
        <v>0</v>
      </c>
      <c r="E954" s="226" t="str">
        <f>IF(C954&gt;0,D954/C954-1,IF(C954&lt;0,-(D954/C954-1),""))</f>
        <v/>
      </c>
    </row>
    <row r="955" spans="1:5" ht="36" customHeight="1">
      <c r="A955" s="324" t="s">
        <v>1748</v>
      </c>
      <c r="B955" s="221" t="s">
        <v>1749</v>
      </c>
      <c r="C955" s="410">
        <f>SUM(C956:C957)</f>
        <v>0</v>
      </c>
      <c r="D955" s="410">
        <f>SUM(D956:D957)</f>
        <v>0</v>
      </c>
      <c r="E955" s="397" t="str">
        <f>IF(C955&lt;&gt;0,D955/C955-1,"")</f>
        <v/>
      </c>
    </row>
    <row r="956" spans="1:5" ht="36" customHeight="1">
      <c r="A956" s="325" t="s">
        <v>1750</v>
      </c>
      <c r="B956" s="223" t="s">
        <v>1751</v>
      </c>
      <c r="C956" s="409">
        <v>0</v>
      </c>
      <c r="D956" s="409">
        <v>0</v>
      </c>
      <c r="E956" s="226" t="str">
        <f>IF(C956&gt;0,D956/C956-1,IF(C956&lt;0,-(D956/C956-1),""))</f>
        <v/>
      </c>
    </row>
    <row r="957" spans="1:5" ht="36" customHeight="1">
      <c r="A957" s="325" t="s">
        <v>1752</v>
      </c>
      <c r="B957" s="223" t="s">
        <v>1753</v>
      </c>
      <c r="C957" s="409">
        <v>0</v>
      </c>
      <c r="D957" s="409">
        <v>0</v>
      </c>
      <c r="E957" s="397" t="str">
        <f t="shared" ref="E957:E968" si="117">IF(C957&lt;&gt;0,D957/C957-1,"")</f>
        <v/>
      </c>
    </row>
    <row r="958" spans="1:5" ht="36" customHeight="1">
      <c r="A958" s="324" t="s">
        <v>1754</v>
      </c>
      <c r="B958" s="403" t="s">
        <v>3208</v>
      </c>
      <c r="C958" s="336"/>
      <c r="D958" s="336"/>
      <c r="E958" s="397" t="str">
        <f t="shared" si="117"/>
        <v/>
      </c>
    </row>
    <row r="959" spans="1:5" ht="36" customHeight="1">
      <c r="A959" s="324" t="s">
        <v>1755</v>
      </c>
      <c r="B959" s="403" t="s">
        <v>3212</v>
      </c>
      <c r="C959" s="336"/>
      <c r="D959" s="336"/>
      <c r="E959" s="397" t="str">
        <f t="shared" si="117"/>
        <v/>
      </c>
    </row>
    <row r="960" spans="1:5" ht="36" customHeight="1">
      <c r="A960" s="324" t="s">
        <v>89</v>
      </c>
      <c r="B960" s="221" t="s">
        <v>90</v>
      </c>
      <c r="C960" s="416">
        <f>SUM(C961,C984,C994,C1004,C1009,C1016,C1021)</f>
        <v>293</v>
      </c>
      <c r="D960" s="416">
        <f>SUM(D961,D984,D994,D1004,D1009,D1016,D1021)</f>
        <v>234</v>
      </c>
      <c r="E960" s="397">
        <f t="shared" si="117"/>
        <v>-0.20100000000000001</v>
      </c>
    </row>
    <row r="961" spans="1:5" ht="36" customHeight="1">
      <c r="A961" s="324" t="s">
        <v>1756</v>
      </c>
      <c r="B961" s="221" t="s">
        <v>1757</v>
      </c>
      <c r="C961" s="416">
        <f>SUM(C962:C983)</f>
        <v>293</v>
      </c>
      <c r="D961" s="416">
        <f>SUM(D962:D983)</f>
        <v>234</v>
      </c>
      <c r="E961" s="397">
        <f t="shared" si="117"/>
        <v>-0.20100000000000001</v>
      </c>
    </row>
    <row r="962" spans="1:5" ht="36" customHeight="1">
      <c r="A962" s="325" t="s">
        <v>1758</v>
      </c>
      <c r="B962" s="223" t="s">
        <v>130</v>
      </c>
      <c r="C962" s="409">
        <v>293</v>
      </c>
      <c r="D962" s="409">
        <v>234</v>
      </c>
      <c r="E962" s="397">
        <f t="shared" si="117"/>
        <v>-0.20100000000000001</v>
      </c>
    </row>
    <row r="963" spans="1:5" ht="36" customHeight="1">
      <c r="A963" s="325" t="s">
        <v>1759</v>
      </c>
      <c r="B963" s="223" t="s">
        <v>132</v>
      </c>
      <c r="C963" s="409">
        <v>0</v>
      </c>
      <c r="D963" s="409">
        <v>0</v>
      </c>
      <c r="E963" s="397" t="str">
        <f t="shared" si="117"/>
        <v/>
      </c>
    </row>
    <row r="964" spans="1:5" ht="36" customHeight="1">
      <c r="A964" s="325" t="s">
        <v>1760</v>
      </c>
      <c r="B964" s="223" t="s">
        <v>134</v>
      </c>
      <c r="C964" s="409">
        <v>0</v>
      </c>
      <c r="D964" s="409">
        <v>0</v>
      </c>
      <c r="E964" s="397" t="str">
        <f t="shared" si="117"/>
        <v/>
      </c>
    </row>
    <row r="965" spans="1:5" ht="36" customHeight="1">
      <c r="A965" s="325" t="s">
        <v>1761</v>
      </c>
      <c r="B965" s="223" t="s">
        <v>1762</v>
      </c>
      <c r="C965" s="409">
        <v>0</v>
      </c>
      <c r="D965" s="409">
        <v>0</v>
      </c>
      <c r="E965" s="397" t="str">
        <f t="shared" si="117"/>
        <v/>
      </c>
    </row>
    <row r="966" spans="1:5" ht="36" customHeight="1">
      <c r="A966" s="325" t="s">
        <v>1763</v>
      </c>
      <c r="B966" s="223" t="s">
        <v>1764</v>
      </c>
      <c r="C966" s="409">
        <v>0</v>
      </c>
      <c r="D966" s="409">
        <v>0</v>
      </c>
      <c r="E966" s="397" t="str">
        <f t="shared" si="117"/>
        <v/>
      </c>
    </row>
    <row r="967" spans="1:5" ht="36" customHeight="1">
      <c r="A967" s="325" t="s">
        <v>1765</v>
      </c>
      <c r="B967" s="223" t="s">
        <v>1766</v>
      </c>
      <c r="C967" s="409">
        <v>0</v>
      </c>
      <c r="D967" s="409">
        <v>0</v>
      </c>
      <c r="E967" s="397" t="str">
        <f t="shared" si="117"/>
        <v/>
      </c>
    </row>
    <row r="968" spans="1:5" ht="36" customHeight="1">
      <c r="A968" s="325" t="s">
        <v>1767</v>
      </c>
      <c r="B968" s="223" t="s">
        <v>1768</v>
      </c>
      <c r="C968" s="409">
        <v>0</v>
      </c>
      <c r="D968" s="409">
        <v>0</v>
      </c>
      <c r="E968" s="397" t="str">
        <f t="shared" si="117"/>
        <v/>
      </c>
    </row>
    <row r="969" spans="1:5" ht="36" customHeight="1">
      <c r="A969" s="325" t="s">
        <v>1769</v>
      </c>
      <c r="B969" s="223" t="s">
        <v>1770</v>
      </c>
      <c r="C969" s="409">
        <v>0</v>
      </c>
      <c r="D969" s="409">
        <v>0</v>
      </c>
      <c r="E969" s="226" t="str">
        <f t="shared" ref="E969:E1022" si="118">IF(C969&gt;0,D969/C969-1,IF(C969&lt;0,-(D969/C969-1),""))</f>
        <v/>
      </c>
    </row>
    <row r="970" spans="1:5" ht="36" customHeight="1">
      <c r="A970" s="325" t="s">
        <v>1771</v>
      </c>
      <c r="B970" s="223" t="s">
        <v>1772</v>
      </c>
      <c r="C970" s="409">
        <v>0</v>
      </c>
      <c r="D970" s="409">
        <v>0</v>
      </c>
      <c r="E970" s="397" t="str">
        <f t="shared" ref="E970:E976" si="119">IF(C970&lt;&gt;0,D970/C970-1,"")</f>
        <v/>
      </c>
    </row>
    <row r="971" spans="1:5" ht="36" customHeight="1">
      <c r="A971" s="325" t="s">
        <v>1773</v>
      </c>
      <c r="B971" s="223" t="s">
        <v>1774</v>
      </c>
      <c r="C971" s="409">
        <v>0</v>
      </c>
      <c r="D971" s="409">
        <v>0</v>
      </c>
      <c r="E971" s="397" t="str">
        <f t="shared" si="119"/>
        <v/>
      </c>
    </row>
    <row r="972" spans="1:5" ht="36" customHeight="1">
      <c r="A972" s="325" t="s">
        <v>1775</v>
      </c>
      <c r="B972" s="223" t="s">
        <v>1776</v>
      </c>
      <c r="C972" s="409">
        <v>0</v>
      </c>
      <c r="D972" s="409">
        <v>0</v>
      </c>
      <c r="E972" s="397" t="str">
        <f t="shared" si="119"/>
        <v/>
      </c>
    </row>
    <row r="973" spans="1:5" ht="36" customHeight="1">
      <c r="A973" s="325" t="s">
        <v>1777</v>
      </c>
      <c r="B973" s="223" t="s">
        <v>1778</v>
      </c>
      <c r="C973" s="409">
        <v>0</v>
      </c>
      <c r="D973" s="409">
        <v>0</v>
      </c>
      <c r="E973" s="397" t="str">
        <f t="shared" si="119"/>
        <v/>
      </c>
    </row>
    <row r="974" spans="1:5" ht="36" customHeight="1">
      <c r="A974" s="325" t="s">
        <v>1779</v>
      </c>
      <c r="B974" s="223" t="s">
        <v>1780</v>
      </c>
      <c r="C974" s="409">
        <v>0</v>
      </c>
      <c r="D974" s="409">
        <v>0</v>
      </c>
      <c r="E974" s="397" t="str">
        <f t="shared" si="119"/>
        <v/>
      </c>
    </row>
    <row r="975" spans="1:5" ht="36" customHeight="1">
      <c r="A975" s="325" t="s">
        <v>1781</v>
      </c>
      <c r="B975" s="223" t="s">
        <v>1782</v>
      </c>
      <c r="C975" s="409">
        <v>0</v>
      </c>
      <c r="D975" s="409">
        <v>0</v>
      </c>
      <c r="E975" s="397" t="str">
        <f t="shared" si="119"/>
        <v/>
      </c>
    </row>
    <row r="976" spans="1:5" ht="36" customHeight="1">
      <c r="A976" s="325" t="s">
        <v>1783</v>
      </c>
      <c r="B976" s="223" t="s">
        <v>1784</v>
      </c>
      <c r="C976" s="409">
        <v>0</v>
      </c>
      <c r="D976" s="409">
        <v>0</v>
      </c>
      <c r="E976" s="397" t="str">
        <f t="shared" si="119"/>
        <v/>
      </c>
    </row>
    <row r="977" spans="1:5" ht="36" customHeight="1">
      <c r="A977" s="325" t="s">
        <v>1785</v>
      </c>
      <c r="B977" s="223" t="s">
        <v>1786</v>
      </c>
      <c r="C977" s="409">
        <v>0</v>
      </c>
      <c r="D977" s="409">
        <v>0</v>
      </c>
      <c r="E977" s="226" t="str">
        <f t="shared" si="118"/>
        <v/>
      </c>
    </row>
    <row r="978" spans="1:5" ht="36" customHeight="1">
      <c r="A978" s="325" t="s">
        <v>1787</v>
      </c>
      <c r="B978" s="223" t="s">
        <v>1788</v>
      </c>
      <c r="C978" s="409">
        <v>0</v>
      </c>
      <c r="D978" s="409">
        <v>0</v>
      </c>
      <c r="E978" s="397" t="str">
        <f>IF(C978&lt;&gt;0,D978/C978-1,"")</f>
        <v/>
      </c>
    </row>
    <row r="979" spans="1:5" ht="36" customHeight="1">
      <c r="A979" s="325" t="s">
        <v>1789</v>
      </c>
      <c r="B979" s="223" t="s">
        <v>1790</v>
      </c>
      <c r="C979" s="409">
        <v>0</v>
      </c>
      <c r="D979" s="409">
        <v>0</v>
      </c>
      <c r="E979" s="226" t="str">
        <f t="shared" si="118"/>
        <v/>
      </c>
    </row>
    <row r="980" spans="1:5" ht="36" customHeight="1">
      <c r="A980" s="325" t="s">
        <v>1791</v>
      </c>
      <c r="B980" s="223" t="s">
        <v>1792</v>
      </c>
      <c r="C980" s="409">
        <v>0</v>
      </c>
      <c r="D980" s="409">
        <v>0</v>
      </c>
      <c r="E980" s="397" t="str">
        <f t="shared" ref="E980:E984" si="120">IF(C980&lt;&gt;0,D980/C980-1,"")</f>
        <v/>
      </c>
    </row>
    <row r="981" spans="1:5" ht="36" customHeight="1">
      <c r="A981" s="325" t="s">
        <v>1793</v>
      </c>
      <c r="B981" s="223" t="s">
        <v>1794</v>
      </c>
      <c r="C981" s="409">
        <v>0</v>
      </c>
      <c r="D981" s="409">
        <v>0</v>
      </c>
      <c r="E981" s="397" t="str">
        <f t="shared" si="120"/>
        <v/>
      </c>
    </row>
    <row r="982" spans="1:5" ht="36" customHeight="1">
      <c r="A982" s="325" t="s">
        <v>1795</v>
      </c>
      <c r="B982" s="223" t="s">
        <v>1796</v>
      </c>
      <c r="C982" s="409">
        <v>0</v>
      </c>
      <c r="D982" s="409">
        <v>0</v>
      </c>
      <c r="E982" s="397" t="str">
        <f t="shared" si="120"/>
        <v/>
      </c>
    </row>
    <row r="983" spans="1:5" ht="36" customHeight="1">
      <c r="A983" s="325" t="s">
        <v>1797</v>
      </c>
      <c r="B983" s="223" t="s">
        <v>1798</v>
      </c>
      <c r="C983" s="409">
        <v>0</v>
      </c>
      <c r="D983" s="409">
        <v>0</v>
      </c>
      <c r="E983" s="397" t="str">
        <f t="shared" si="120"/>
        <v/>
      </c>
    </row>
    <row r="984" spans="1:5" ht="36" customHeight="1">
      <c r="A984" s="324" t="s">
        <v>1799</v>
      </c>
      <c r="B984" s="221" t="s">
        <v>1800</v>
      </c>
      <c r="C984" s="410">
        <f>SUM(C985:C993)</f>
        <v>0</v>
      </c>
      <c r="D984" s="410">
        <f>SUM(D985:D993)</f>
        <v>0</v>
      </c>
      <c r="E984" s="397" t="str">
        <f t="shared" si="120"/>
        <v/>
      </c>
    </row>
    <row r="985" spans="1:5" ht="36" customHeight="1">
      <c r="A985" s="325" t="s">
        <v>1801</v>
      </c>
      <c r="B985" s="223" t="s">
        <v>130</v>
      </c>
      <c r="C985" s="409">
        <v>0</v>
      </c>
      <c r="D985" s="409">
        <v>0</v>
      </c>
      <c r="E985" s="226" t="str">
        <f t="shared" si="118"/>
        <v/>
      </c>
    </row>
    <row r="986" spans="1:5" ht="36" customHeight="1">
      <c r="A986" s="325" t="s">
        <v>1802</v>
      </c>
      <c r="B986" s="223" t="s">
        <v>132</v>
      </c>
      <c r="C986" s="409">
        <v>0</v>
      </c>
      <c r="D986" s="409">
        <v>0</v>
      </c>
      <c r="E986" s="226" t="str">
        <f t="shared" si="118"/>
        <v/>
      </c>
    </row>
    <row r="987" spans="1:5" ht="36" customHeight="1">
      <c r="A987" s="325" t="s">
        <v>1803</v>
      </c>
      <c r="B987" s="223" t="s">
        <v>134</v>
      </c>
      <c r="C987" s="409">
        <v>0</v>
      </c>
      <c r="D987" s="409">
        <v>0</v>
      </c>
      <c r="E987" s="226" t="str">
        <f t="shared" si="118"/>
        <v/>
      </c>
    </row>
    <row r="988" spans="1:5" ht="36" customHeight="1">
      <c r="A988" s="325" t="s">
        <v>1804</v>
      </c>
      <c r="B988" s="223" t="s">
        <v>1805</v>
      </c>
      <c r="C988" s="409">
        <v>0</v>
      </c>
      <c r="D988" s="409">
        <v>0</v>
      </c>
      <c r="E988" s="397" t="str">
        <f>IF(C988&lt;&gt;0,D988/C988-1,"")</f>
        <v/>
      </c>
    </row>
    <row r="989" spans="1:5" ht="36" customHeight="1">
      <c r="A989" s="325" t="s">
        <v>1806</v>
      </c>
      <c r="B989" s="223" t="s">
        <v>1807</v>
      </c>
      <c r="C989" s="409">
        <v>0</v>
      </c>
      <c r="D989" s="409">
        <v>0</v>
      </c>
      <c r="E989" s="226" t="str">
        <f t="shared" si="118"/>
        <v/>
      </c>
    </row>
    <row r="990" spans="1:5" ht="36" customHeight="1">
      <c r="A990" s="325" t="s">
        <v>1808</v>
      </c>
      <c r="B990" s="223" t="s">
        <v>1809</v>
      </c>
      <c r="C990" s="409">
        <v>0</v>
      </c>
      <c r="D990" s="409">
        <v>0</v>
      </c>
      <c r="E990" s="397" t="str">
        <f t="shared" ref="E990:E991" si="121">IF(C990&lt;&gt;0,D990/C990-1,"")</f>
        <v/>
      </c>
    </row>
    <row r="991" spans="1:5" ht="36" customHeight="1">
      <c r="A991" s="325" t="s">
        <v>1810</v>
      </c>
      <c r="B991" s="223" t="s">
        <v>1811</v>
      </c>
      <c r="C991" s="409">
        <v>0</v>
      </c>
      <c r="D991" s="409">
        <v>0</v>
      </c>
      <c r="E991" s="397" t="str">
        <f t="shared" si="121"/>
        <v/>
      </c>
    </row>
    <row r="992" spans="1:5" ht="36" customHeight="1">
      <c r="A992" s="325" t="s">
        <v>1812</v>
      </c>
      <c r="B992" s="223" t="s">
        <v>1813</v>
      </c>
      <c r="C992" s="409">
        <v>0</v>
      </c>
      <c r="D992" s="409">
        <v>0</v>
      </c>
      <c r="E992" s="226" t="str">
        <f t="shared" si="118"/>
        <v/>
      </c>
    </row>
    <row r="993" spans="1:5" ht="36" customHeight="1">
      <c r="A993" s="325" t="s">
        <v>1814</v>
      </c>
      <c r="B993" s="223" t="s">
        <v>1815</v>
      </c>
      <c r="C993" s="409">
        <v>0</v>
      </c>
      <c r="D993" s="409">
        <v>0</v>
      </c>
      <c r="E993" s="397" t="str">
        <f t="shared" ref="E993:E994" si="122">IF(C993&lt;&gt;0,D993/C993-1,"")</f>
        <v/>
      </c>
    </row>
    <row r="994" spans="1:5" ht="36" customHeight="1">
      <c r="A994" s="324" t="s">
        <v>1816</v>
      </c>
      <c r="B994" s="221" t="s">
        <v>1817</v>
      </c>
      <c r="C994" s="410">
        <f>SUM(C995:C1003)</f>
        <v>0</v>
      </c>
      <c r="D994" s="410">
        <f>SUM(D995:D1003)</f>
        <v>0</v>
      </c>
      <c r="E994" s="397" t="str">
        <f t="shared" si="122"/>
        <v/>
      </c>
    </row>
    <row r="995" spans="1:5" ht="36" customHeight="1">
      <c r="A995" s="325" t="s">
        <v>1818</v>
      </c>
      <c r="B995" s="223" t="s">
        <v>130</v>
      </c>
      <c r="C995" s="409">
        <v>0</v>
      </c>
      <c r="D995" s="409">
        <v>0</v>
      </c>
      <c r="E995" s="226" t="str">
        <f t="shared" si="118"/>
        <v/>
      </c>
    </row>
    <row r="996" spans="1:5" ht="36" customHeight="1">
      <c r="A996" s="325" t="s">
        <v>1819</v>
      </c>
      <c r="B996" s="223" t="s">
        <v>132</v>
      </c>
      <c r="C996" s="409">
        <v>0</v>
      </c>
      <c r="D996" s="409">
        <v>0</v>
      </c>
      <c r="E996" s="226" t="str">
        <f t="shared" si="118"/>
        <v/>
      </c>
    </row>
    <row r="997" spans="1:5" ht="36" customHeight="1">
      <c r="A997" s="325" t="s">
        <v>1820</v>
      </c>
      <c r="B997" s="223" t="s">
        <v>134</v>
      </c>
      <c r="C997" s="409">
        <v>0</v>
      </c>
      <c r="D997" s="409">
        <v>0</v>
      </c>
      <c r="E997" s="226" t="str">
        <f t="shared" si="118"/>
        <v/>
      </c>
    </row>
    <row r="998" spans="1:5" ht="36" customHeight="1">
      <c r="A998" s="325" t="s">
        <v>1821</v>
      </c>
      <c r="B998" s="223" t="s">
        <v>1822</v>
      </c>
      <c r="C998" s="409">
        <v>0</v>
      </c>
      <c r="D998" s="409">
        <v>0</v>
      </c>
      <c r="E998" s="226" t="str">
        <f t="shared" si="118"/>
        <v/>
      </c>
    </row>
    <row r="999" spans="1:5" ht="36" customHeight="1">
      <c r="A999" s="325" t="s">
        <v>1823</v>
      </c>
      <c r="B999" s="223" t="s">
        <v>1824</v>
      </c>
      <c r="C999" s="409">
        <v>0</v>
      </c>
      <c r="D999" s="409">
        <v>0</v>
      </c>
      <c r="E999" s="226" t="str">
        <f t="shared" si="118"/>
        <v/>
      </c>
    </row>
    <row r="1000" spans="1:5" ht="36" customHeight="1">
      <c r="A1000" s="325" t="s">
        <v>1825</v>
      </c>
      <c r="B1000" s="223" t="s">
        <v>1826</v>
      </c>
      <c r="C1000" s="409">
        <v>0</v>
      </c>
      <c r="D1000" s="409">
        <v>0</v>
      </c>
      <c r="E1000" s="226" t="str">
        <f t="shared" si="118"/>
        <v/>
      </c>
    </row>
    <row r="1001" spans="1:5" ht="36" customHeight="1">
      <c r="A1001" s="325" t="s">
        <v>1827</v>
      </c>
      <c r="B1001" s="223" t="s">
        <v>1828</v>
      </c>
      <c r="C1001" s="409">
        <v>0</v>
      </c>
      <c r="D1001" s="409">
        <v>0</v>
      </c>
      <c r="E1001" s="397" t="str">
        <f t="shared" ref="E1001:E1003" si="123">IF(C1001&lt;&gt;0,D1001/C1001-1,"")</f>
        <v/>
      </c>
    </row>
    <row r="1002" spans="1:5" ht="36" customHeight="1">
      <c r="A1002" s="325" t="s">
        <v>1829</v>
      </c>
      <c r="B1002" s="223" t="s">
        <v>1830</v>
      </c>
      <c r="C1002" s="409">
        <v>0</v>
      </c>
      <c r="D1002" s="409">
        <v>0</v>
      </c>
      <c r="E1002" s="397" t="str">
        <f t="shared" si="123"/>
        <v/>
      </c>
    </row>
    <row r="1003" spans="1:5" ht="36" customHeight="1">
      <c r="A1003" s="325" t="s">
        <v>1831</v>
      </c>
      <c r="B1003" s="223" t="s">
        <v>1832</v>
      </c>
      <c r="C1003" s="409">
        <v>0</v>
      </c>
      <c r="D1003" s="409">
        <v>0</v>
      </c>
      <c r="E1003" s="397" t="str">
        <f t="shared" si="123"/>
        <v/>
      </c>
    </row>
    <row r="1004" spans="1:5" ht="36" customHeight="1">
      <c r="A1004" s="324" t="s">
        <v>1833</v>
      </c>
      <c r="B1004" s="221" t="s">
        <v>1834</v>
      </c>
      <c r="C1004" s="410">
        <f>SUM(C1005:C1008)</f>
        <v>0</v>
      </c>
      <c r="D1004" s="410">
        <f>SUM(D1005:D1008)</f>
        <v>0</v>
      </c>
      <c r="E1004" s="229" t="str">
        <f t="shared" si="118"/>
        <v/>
      </c>
    </row>
    <row r="1005" spans="1:5" ht="36" customHeight="1">
      <c r="A1005" s="325" t="s">
        <v>1835</v>
      </c>
      <c r="B1005" s="223" t="s">
        <v>1836</v>
      </c>
      <c r="C1005" s="409">
        <v>0</v>
      </c>
      <c r="D1005" s="409">
        <v>0</v>
      </c>
      <c r="E1005" s="226" t="str">
        <f t="shared" si="118"/>
        <v/>
      </c>
    </row>
    <row r="1006" spans="1:5" ht="36" customHeight="1">
      <c r="A1006" s="325" t="s">
        <v>1837</v>
      </c>
      <c r="B1006" s="223" t="s">
        <v>1838</v>
      </c>
      <c r="C1006" s="409">
        <v>0</v>
      </c>
      <c r="D1006" s="409">
        <v>0</v>
      </c>
      <c r="E1006" s="226" t="str">
        <f t="shared" si="118"/>
        <v/>
      </c>
    </row>
    <row r="1007" spans="1:5" ht="36" customHeight="1">
      <c r="A1007" s="325" t="s">
        <v>1839</v>
      </c>
      <c r="B1007" s="223" t="s">
        <v>1840</v>
      </c>
      <c r="C1007" s="409">
        <v>0</v>
      </c>
      <c r="D1007" s="409">
        <v>0</v>
      </c>
      <c r="E1007" s="226" t="str">
        <f t="shared" si="118"/>
        <v/>
      </c>
    </row>
    <row r="1008" spans="1:5" ht="36" customHeight="1">
      <c r="A1008" s="325" t="s">
        <v>1841</v>
      </c>
      <c r="B1008" s="223" t="s">
        <v>1842</v>
      </c>
      <c r="C1008" s="409">
        <v>0</v>
      </c>
      <c r="D1008" s="409">
        <v>0</v>
      </c>
      <c r="E1008" s="226" t="str">
        <f t="shared" si="118"/>
        <v/>
      </c>
    </row>
    <row r="1009" spans="1:5" ht="36" customHeight="1">
      <c r="A1009" s="324" t="s">
        <v>1843</v>
      </c>
      <c r="B1009" s="221" t="s">
        <v>1844</v>
      </c>
      <c r="C1009" s="410">
        <f>SUM(C1010:C1015)</f>
        <v>0</v>
      </c>
      <c r="D1009" s="410">
        <f>SUM(D1010:D1015)</f>
        <v>0</v>
      </c>
      <c r="E1009" s="229" t="str">
        <f t="shared" si="118"/>
        <v/>
      </c>
    </row>
    <row r="1010" spans="1:5" ht="36" customHeight="1">
      <c r="A1010" s="325" t="s">
        <v>1845</v>
      </c>
      <c r="B1010" s="223" t="s">
        <v>130</v>
      </c>
      <c r="C1010" s="409">
        <v>0</v>
      </c>
      <c r="D1010" s="409">
        <v>0</v>
      </c>
      <c r="E1010" s="226" t="str">
        <f t="shared" si="118"/>
        <v/>
      </c>
    </row>
    <row r="1011" spans="1:5" ht="36" customHeight="1">
      <c r="A1011" s="325" t="s">
        <v>1846</v>
      </c>
      <c r="B1011" s="223" t="s">
        <v>132</v>
      </c>
      <c r="C1011" s="409">
        <v>0</v>
      </c>
      <c r="D1011" s="409">
        <v>0</v>
      </c>
      <c r="E1011" s="226" t="str">
        <f t="shared" si="118"/>
        <v/>
      </c>
    </row>
    <row r="1012" spans="1:5" ht="36" customHeight="1">
      <c r="A1012" s="325" t="s">
        <v>1847</v>
      </c>
      <c r="B1012" s="223" t="s">
        <v>134</v>
      </c>
      <c r="C1012" s="409">
        <v>0</v>
      </c>
      <c r="D1012" s="409">
        <v>0</v>
      </c>
      <c r="E1012" s="226" t="str">
        <f t="shared" si="118"/>
        <v/>
      </c>
    </row>
    <row r="1013" spans="1:5" ht="36" customHeight="1">
      <c r="A1013" s="325" t="s">
        <v>1848</v>
      </c>
      <c r="B1013" s="223" t="s">
        <v>1813</v>
      </c>
      <c r="C1013" s="409">
        <v>0</v>
      </c>
      <c r="D1013" s="409">
        <v>0</v>
      </c>
      <c r="E1013" s="226" t="str">
        <f t="shared" si="118"/>
        <v/>
      </c>
    </row>
    <row r="1014" spans="1:5" ht="36" customHeight="1">
      <c r="A1014" s="325" t="s">
        <v>1849</v>
      </c>
      <c r="B1014" s="223" t="s">
        <v>1850</v>
      </c>
      <c r="C1014" s="409">
        <v>0</v>
      </c>
      <c r="D1014" s="409">
        <v>0</v>
      </c>
      <c r="E1014" s="226" t="str">
        <f t="shared" si="118"/>
        <v/>
      </c>
    </row>
    <row r="1015" spans="1:5" ht="36" customHeight="1">
      <c r="A1015" s="325" t="s">
        <v>1851</v>
      </c>
      <c r="B1015" s="223" t="s">
        <v>1852</v>
      </c>
      <c r="C1015" s="409">
        <v>0</v>
      </c>
      <c r="D1015" s="409">
        <v>0</v>
      </c>
      <c r="E1015" s="226" t="str">
        <f t="shared" si="118"/>
        <v/>
      </c>
    </row>
    <row r="1016" spans="1:5" ht="36" customHeight="1">
      <c r="A1016" s="324" t="s">
        <v>1853</v>
      </c>
      <c r="B1016" s="221" t="s">
        <v>1854</v>
      </c>
      <c r="C1016" s="410">
        <f>SUM(C1017:C1020)</f>
        <v>0</v>
      </c>
      <c r="D1016" s="410">
        <f>SUM(D1017:D1020)</f>
        <v>0</v>
      </c>
      <c r="E1016" s="229" t="str">
        <f t="shared" si="118"/>
        <v/>
      </c>
    </row>
    <row r="1017" spans="1:5" ht="36" customHeight="1">
      <c r="A1017" s="325" t="s">
        <v>1855</v>
      </c>
      <c r="B1017" s="223" t="s">
        <v>1856</v>
      </c>
      <c r="C1017" s="409">
        <v>0</v>
      </c>
      <c r="D1017" s="409">
        <v>0</v>
      </c>
      <c r="E1017" s="226" t="str">
        <f t="shared" si="118"/>
        <v/>
      </c>
    </row>
    <row r="1018" spans="1:5" ht="36" customHeight="1">
      <c r="A1018" s="325" t="s">
        <v>1857</v>
      </c>
      <c r="B1018" s="223" t="s">
        <v>1858</v>
      </c>
      <c r="C1018" s="409">
        <v>0</v>
      </c>
      <c r="D1018" s="409">
        <v>0</v>
      </c>
      <c r="E1018" s="226" t="str">
        <f t="shared" si="118"/>
        <v/>
      </c>
    </row>
    <row r="1019" spans="1:5" ht="36" customHeight="1">
      <c r="A1019" s="325" t="s">
        <v>1859</v>
      </c>
      <c r="B1019" s="223" t="s">
        <v>1860</v>
      </c>
      <c r="C1019" s="409">
        <v>0</v>
      </c>
      <c r="D1019" s="409">
        <v>0</v>
      </c>
      <c r="E1019" s="226" t="str">
        <f t="shared" si="118"/>
        <v/>
      </c>
    </row>
    <row r="1020" spans="1:5" ht="36" customHeight="1">
      <c r="A1020" s="325" t="s">
        <v>1861</v>
      </c>
      <c r="B1020" s="223" t="s">
        <v>1862</v>
      </c>
      <c r="C1020" s="409">
        <v>0</v>
      </c>
      <c r="D1020" s="409">
        <v>0</v>
      </c>
      <c r="E1020" s="226" t="str">
        <f t="shared" si="118"/>
        <v/>
      </c>
    </row>
    <row r="1021" spans="1:5" ht="36" customHeight="1">
      <c r="A1021" s="324" t="s">
        <v>1863</v>
      </c>
      <c r="B1021" s="221" t="s">
        <v>1864</v>
      </c>
      <c r="C1021" s="410">
        <f>SUM(C1022:C1023)</f>
        <v>0</v>
      </c>
      <c r="D1021" s="410">
        <f>SUM(D1022:D1023)</f>
        <v>0</v>
      </c>
      <c r="E1021" s="397" t="str">
        <f>IF(C1021&lt;&gt;0,D1021/C1021-1,"")</f>
        <v/>
      </c>
    </row>
    <row r="1022" spans="1:5" ht="36" customHeight="1">
      <c r="A1022" s="325" t="s">
        <v>1865</v>
      </c>
      <c r="B1022" s="223" t="s">
        <v>1866</v>
      </c>
      <c r="C1022" s="409">
        <v>0</v>
      </c>
      <c r="D1022" s="409">
        <v>0</v>
      </c>
      <c r="E1022" s="226" t="str">
        <f t="shared" si="118"/>
        <v/>
      </c>
    </row>
    <row r="1023" spans="1:5" ht="36" customHeight="1">
      <c r="A1023" s="325" t="s">
        <v>1867</v>
      </c>
      <c r="B1023" s="223" t="s">
        <v>1868</v>
      </c>
      <c r="C1023" s="409">
        <v>0</v>
      </c>
      <c r="D1023" s="409">
        <v>0</v>
      </c>
      <c r="E1023" s="397" t="str">
        <f t="shared" ref="E1023:E1027" si="124">IF(C1023&lt;&gt;0,D1023/C1023-1,"")</f>
        <v/>
      </c>
    </row>
    <row r="1024" spans="1:5" ht="36" customHeight="1">
      <c r="A1024" s="328" t="s">
        <v>1869</v>
      </c>
      <c r="B1024" s="402" t="s">
        <v>3208</v>
      </c>
      <c r="C1024" s="330"/>
      <c r="D1024" s="330"/>
      <c r="E1024" s="397" t="str">
        <f t="shared" si="124"/>
        <v/>
      </c>
    </row>
    <row r="1025" spans="1:5" ht="36" customHeight="1">
      <c r="A1025" s="324" t="s">
        <v>91</v>
      </c>
      <c r="B1025" s="221" t="s">
        <v>92</v>
      </c>
      <c r="C1025" s="228">
        <f>SUM(C1026,C1036,C1052,C1057,C1074,C1081,C1089,C1095)</f>
        <v>0</v>
      </c>
      <c r="D1025" s="228">
        <f>SUM(D1026,D1036,D1052,D1057,D1074,D1081,D1089,D1095)</f>
        <v>0</v>
      </c>
      <c r="E1025" s="397" t="str">
        <f t="shared" si="124"/>
        <v/>
      </c>
    </row>
    <row r="1026" spans="1:5" ht="36" customHeight="1">
      <c r="A1026" s="324" t="s">
        <v>1870</v>
      </c>
      <c r="B1026" s="221" t="s">
        <v>1871</v>
      </c>
      <c r="C1026" s="228">
        <f>SUM(C1027:C1035)</f>
        <v>0</v>
      </c>
      <c r="D1026" s="228">
        <f>SUM(D1027:D1035)</f>
        <v>0</v>
      </c>
      <c r="E1026" s="397" t="str">
        <f t="shared" si="124"/>
        <v/>
      </c>
    </row>
    <row r="1027" spans="1:5" ht="36" customHeight="1">
      <c r="A1027" s="325" t="s">
        <v>1872</v>
      </c>
      <c r="B1027" s="223" t="s">
        <v>130</v>
      </c>
      <c r="C1027" s="225"/>
      <c r="D1027" s="225"/>
      <c r="E1027" s="397" t="str">
        <f t="shared" si="124"/>
        <v/>
      </c>
    </row>
    <row r="1028" spans="1:5" ht="36" customHeight="1">
      <c r="A1028" s="325" t="s">
        <v>1873</v>
      </c>
      <c r="B1028" s="223" t="s">
        <v>132</v>
      </c>
      <c r="C1028" s="225">
        <v>0</v>
      </c>
      <c r="D1028" s="225">
        <v>0</v>
      </c>
      <c r="E1028" s="226" t="str">
        <f t="shared" ref="E1028:E1091" si="125">IF(C1028&gt;0,D1028/C1028-1,IF(C1028&lt;0,-(D1028/C1028-1),""))</f>
        <v/>
      </c>
    </row>
    <row r="1029" spans="1:5" ht="36" customHeight="1">
      <c r="A1029" s="325" t="s">
        <v>1874</v>
      </c>
      <c r="B1029" s="223" t="s">
        <v>134</v>
      </c>
      <c r="C1029" s="225">
        <v>0</v>
      </c>
      <c r="D1029" s="225">
        <v>0</v>
      </c>
      <c r="E1029" s="226" t="str">
        <f t="shared" si="125"/>
        <v/>
      </c>
    </row>
    <row r="1030" spans="1:5" ht="36" customHeight="1">
      <c r="A1030" s="325" t="s">
        <v>1875</v>
      </c>
      <c r="B1030" s="223" t="s">
        <v>1876</v>
      </c>
      <c r="C1030" s="225"/>
      <c r="D1030" s="225"/>
      <c r="E1030" s="397" t="str">
        <f>IF(C1030&lt;&gt;0,D1030/C1030-1,"")</f>
        <v/>
      </c>
    </row>
    <row r="1031" spans="1:5" ht="36" customHeight="1">
      <c r="A1031" s="325" t="s">
        <v>1877</v>
      </c>
      <c r="B1031" s="223" t="s">
        <v>1878</v>
      </c>
      <c r="C1031" s="225">
        <v>0</v>
      </c>
      <c r="D1031" s="225">
        <v>0</v>
      </c>
      <c r="E1031" s="226" t="str">
        <f t="shared" si="125"/>
        <v/>
      </c>
    </row>
    <row r="1032" spans="1:5" ht="36" customHeight="1">
      <c r="A1032" s="325" t="s">
        <v>1879</v>
      </c>
      <c r="B1032" s="223" t="s">
        <v>1880</v>
      </c>
      <c r="C1032" s="225">
        <v>0</v>
      </c>
      <c r="D1032" s="225">
        <v>0</v>
      </c>
      <c r="E1032" s="226" t="str">
        <f t="shared" si="125"/>
        <v/>
      </c>
    </row>
    <row r="1033" spans="1:5" ht="36" customHeight="1">
      <c r="A1033" s="325" t="s">
        <v>1881</v>
      </c>
      <c r="B1033" s="223" t="s">
        <v>1882</v>
      </c>
      <c r="C1033" s="225"/>
      <c r="D1033" s="225"/>
      <c r="E1033" s="397" t="str">
        <f>IF(C1033&lt;&gt;0,D1033/C1033-1,"")</f>
        <v/>
      </c>
    </row>
    <row r="1034" spans="1:5" ht="36" customHeight="1">
      <c r="A1034" s="325" t="s">
        <v>1883</v>
      </c>
      <c r="B1034" s="223" t="s">
        <v>1884</v>
      </c>
      <c r="C1034" s="225">
        <v>0</v>
      </c>
      <c r="D1034" s="225">
        <v>0</v>
      </c>
      <c r="E1034" s="226" t="str">
        <f t="shared" si="125"/>
        <v/>
      </c>
    </row>
    <row r="1035" spans="1:5" ht="36" customHeight="1">
      <c r="A1035" s="325" t="s">
        <v>1885</v>
      </c>
      <c r="B1035" s="223" t="s">
        <v>1886</v>
      </c>
      <c r="C1035" s="225"/>
      <c r="D1035" s="225"/>
      <c r="E1035" s="397" t="str">
        <f t="shared" ref="E1035:E1037" si="126">IF(C1035&lt;&gt;0,D1035/C1035-1,"")</f>
        <v/>
      </c>
    </row>
    <row r="1036" spans="1:5" ht="36" customHeight="1">
      <c r="A1036" s="324" t="s">
        <v>1887</v>
      </c>
      <c r="B1036" s="221" t="s">
        <v>1888</v>
      </c>
      <c r="C1036" s="228">
        <f>SUM(C1037:C1051)</f>
        <v>0</v>
      </c>
      <c r="D1036" s="228">
        <f>SUM(D1037:D1051)</f>
        <v>0</v>
      </c>
      <c r="E1036" s="397" t="str">
        <f t="shared" si="126"/>
        <v/>
      </c>
    </row>
    <row r="1037" spans="1:5" ht="36" customHeight="1">
      <c r="A1037" s="325" t="s">
        <v>1889</v>
      </c>
      <c r="B1037" s="223" t="s">
        <v>130</v>
      </c>
      <c r="C1037" s="225"/>
      <c r="D1037" s="225"/>
      <c r="E1037" s="397" t="str">
        <f t="shared" si="126"/>
        <v/>
      </c>
    </row>
    <row r="1038" spans="1:5" ht="36" customHeight="1">
      <c r="A1038" s="325" t="s">
        <v>1890</v>
      </c>
      <c r="B1038" s="223" t="s">
        <v>132</v>
      </c>
      <c r="C1038" s="225">
        <v>0</v>
      </c>
      <c r="D1038" s="225">
        <v>0</v>
      </c>
      <c r="E1038" s="226" t="str">
        <f t="shared" si="125"/>
        <v/>
      </c>
    </row>
    <row r="1039" spans="1:5" ht="36" customHeight="1">
      <c r="A1039" s="325" t="s">
        <v>1891</v>
      </c>
      <c r="B1039" s="223" t="s">
        <v>134</v>
      </c>
      <c r="C1039" s="225"/>
      <c r="D1039" s="225"/>
      <c r="E1039" s="397" t="str">
        <f t="shared" ref="E1039:E1041" si="127">IF(C1039&lt;&gt;0,D1039/C1039-1,"")</f>
        <v/>
      </c>
    </row>
    <row r="1040" spans="1:5" ht="36" customHeight="1">
      <c r="A1040" s="325" t="s">
        <v>1892</v>
      </c>
      <c r="B1040" s="223" t="s">
        <v>1893</v>
      </c>
      <c r="C1040" s="225"/>
      <c r="D1040" s="225"/>
      <c r="E1040" s="397" t="str">
        <f t="shared" si="127"/>
        <v/>
      </c>
    </row>
    <row r="1041" spans="1:5" ht="36" customHeight="1">
      <c r="A1041" s="325" t="s">
        <v>1894</v>
      </c>
      <c r="B1041" s="223" t="s">
        <v>1895</v>
      </c>
      <c r="C1041" s="225"/>
      <c r="D1041" s="225"/>
      <c r="E1041" s="397" t="str">
        <f t="shared" si="127"/>
        <v/>
      </c>
    </row>
    <row r="1042" spans="1:5" ht="36" customHeight="1">
      <c r="A1042" s="325" t="s">
        <v>1896</v>
      </c>
      <c r="B1042" s="223" t="s">
        <v>1897</v>
      </c>
      <c r="C1042" s="225">
        <v>0</v>
      </c>
      <c r="D1042" s="225">
        <v>0</v>
      </c>
      <c r="E1042" s="226" t="str">
        <f t="shared" si="125"/>
        <v/>
      </c>
    </row>
    <row r="1043" spans="1:5" ht="36" customHeight="1">
      <c r="A1043" s="325" t="s">
        <v>1898</v>
      </c>
      <c r="B1043" s="223" t="s">
        <v>1899</v>
      </c>
      <c r="C1043" s="225"/>
      <c r="D1043" s="225"/>
      <c r="E1043" s="397" t="str">
        <f>IF(C1043&lt;&gt;0,D1043/C1043-1,"")</f>
        <v/>
      </c>
    </row>
    <row r="1044" spans="1:5" ht="36" customHeight="1">
      <c r="A1044" s="325" t="s">
        <v>1900</v>
      </c>
      <c r="B1044" s="223" t="s">
        <v>1901</v>
      </c>
      <c r="C1044" s="225">
        <v>0</v>
      </c>
      <c r="D1044" s="225">
        <v>0</v>
      </c>
      <c r="E1044" s="226" t="str">
        <f t="shared" si="125"/>
        <v/>
      </c>
    </row>
    <row r="1045" spans="1:5" ht="36" customHeight="1">
      <c r="A1045" s="325" t="s">
        <v>1902</v>
      </c>
      <c r="B1045" s="223" t="s">
        <v>1903</v>
      </c>
      <c r="C1045" s="225">
        <v>0</v>
      </c>
      <c r="D1045" s="225">
        <v>0</v>
      </c>
      <c r="E1045" s="226" t="str">
        <f t="shared" si="125"/>
        <v/>
      </c>
    </row>
    <row r="1046" spans="1:5" ht="36" customHeight="1">
      <c r="A1046" s="325" t="s">
        <v>1904</v>
      </c>
      <c r="B1046" s="223" t="s">
        <v>1905</v>
      </c>
      <c r="C1046" s="225">
        <v>0</v>
      </c>
      <c r="D1046" s="225">
        <v>0</v>
      </c>
      <c r="E1046" s="226" t="str">
        <f t="shared" si="125"/>
        <v/>
      </c>
    </row>
    <row r="1047" spans="1:5" ht="36" customHeight="1">
      <c r="A1047" s="325" t="s">
        <v>1906</v>
      </c>
      <c r="B1047" s="223" t="s">
        <v>1907</v>
      </c>
      <c r="C1047" s="225">
        <v>0</v>
      </c>
      <c r="D1047" s="225">
        <v>0</v>
      </c>
      <c r="E1047" s="226" t="str">
        <f t="shared" si="125"/>
        <v/>
      </c>
    </row>
    <row r="1048" spans="1:5" ht="36" customHeight="1">
      <c r="A1048" s="325" t="s">
        <v>1908</v>
      </c>
      <c r="B1048" s="223" t="s">
        <v>1909</v>
      </c>
      <c r="C1048" s="225">
        <v>0</v>
      </c>
      <c r="D1048" s="225">
        <v>0</v>
      </c>
      <c r="E1048" s="226" t="str">
        <f t="shared" si="125"/>
        <v/>
      </c>
    </row>
    <row r="1049" spans="1:5" ht="36" customHeight="1">
      <c r="A1049" s="325" t="s">
        <v>1910</v>
      </c>
      <c r="B1049" s="223" t="s">
        <v>1911</v>
      </c>
      <c r="C1049" s="225">
        <v>0</v>
      </c>
      <c r="D1049" s="225">
        <v>0</v>
      </c>
      <c r="E1049" s="226" t="str">
        <f t="shared" si="125"/>
        <v/>
      </c>
    </row>
    <row r="1050" spans="1:5" ht="36" customHeight="1">
      <c r="A1050" s="325" t="s">
        <v>1912</v>
      </c>
      <c r="B1050" s="223" t="s">
        <v>1913</v>
      </c>
      <c r="C1050" s="225">
        <v>0</v>
      </c>
      <c r="D1050" s="225">
        <v>0</v>
      </c>
      <c r="E1050" s="226" t="str">
        <f t="shared" si="125"/>
        <v/>
      </c>
    </row>
    <row r="1051" spans="1:5" ht="36" customHeight="1">
      <c r="A1051" s="325" t="s">
        <v>1914</v>
      </c>
      <c r="B1051" s="223" t="s">
        <v>1915</v>
      </c>
      <c r="C1051" s="225"/>
      <c r="D1051" s="225"/>
      <c r="E1051" s="397" t="str">
        <f t="shared" ref="E1051:E1053" si="128">IF(C1051&lt;&gt;0,D1051/C1051-1,"")</f>
        <v/>
      </c>
    </row>
    <row r="1052" spans="1:5" ht="36" customHeight="1">
      <c r="A1052" s="324" t="s">
        <v>1916</v>
      </c>
      <c r="B1052" s="221" t="s">
        <v>1917</v>
      </c>
      <c r="C1052" s="228">
        <f>SUM(C1053:C1056)</f>
        <v>0</v>
      </c>
      <c r="D1052" s="228">
        <f>SUM(D1053:D1056)</f>
        <v>0</v>
      </c>
      <c r="E1052" s="397" t="str">
        <f t="shared" si="128"/>
        <v/>
      </c>
    </row>
    <row r="1053" spans="1:5" ht="36" customHeight="1">
      <c r="A1053" s="325" t="s">
        <v>1918</v>
      </c>
      <c r="B1053" s="223" t="s">
        <v>130</v>
      </c>
      <c r="C1053" s="225"/>
      <c r="D1053" s="225"/>
      <c r="E1053" s="397" t="str">
        <f t="shared" si="128"/>
        <v/>
      </c>
    </row>
    <row r="1054" spans="1:5" ht="36" customHeight="1">
      <c r="A1054" s="325" t="s">
        <v>1919</v>
      </c>
      <c r="B1054" s="223" t="s">
        <v>132</v>
      </c>
      <c r="C1054" s="225">
        <v>0</v>
      </c>
      <c r="D1054" s="225">
        <v>0</v>
      </c>
      <c r="E1054" s="226" t="str">
        <f t="shared" si="125"/>
        <v/>
      </c>
    </row>
    <row r="1055" spans="1:5" ht="36" customHeight="1">
      <c r="A1055" s="325" t="s">
        <v>1920</v>
      </c>
      <c r="B1055" s="223" t="s">
        <v>134</v>
      </c>
      <c r="C1055" s="225">
        <v>0</v>
      </c>
      <c r="D1055" s="225">
        <v>0</v>
      </c>
      <c r="E1055" s="226" t="str">
        <f t="shared" si="125"/>
        <v/>
      </c>
    </row>
    <row r="1056" spans="1:5" ht="36" customHeight="1">
      <c r="A1056" s="325" t="s">
        <v>1921</v>
      </c>
      <c r="B1056" s="223" t="s">
        <v>1922</v>
      </c>
      <c r="C1056" s="225">
        <v>0</v>
      </c>
      <c r="D1056" s="225">
        <v>0</v>
      </c>
      <c r="E1056" s="226" t="str">
        <f t="shared" si="125"/>
        <v/>
      </c>
    </row>
    <row r="1057" spans="1:5" ht="36" customHeight="1">
      <c r="A1057" s="324" t="s">
        <v>1923</v>
      </c>
      <c r="B1057" s="221" t="s">
        <v>1924</v>
      </c>
      <c r="C1057" s="228">
        <f>SUM(C1058:C1073)</f>
        <v>0</v>
      </c>
      <c r="D1057" s="228">
        <f>SUM(D1058:D1073)</f>
        <v>0</v>
      </c>
      <c r="E1057" s="397" t="str">
        <f t="shared" ref="E1057:E1058" si="129">IF(C1057&lt;&gt;0,D1057/C1057-1,"")</f>
        <v/>
      </c>
    </row>
    <row r="1058" spans="1:5" ht="36" customHeight="1">
      <c r="A1058" s="325" t="s">
        <v>1925</v>
      </c>
      <c r="B1058" s="223" t="s">
        <v>130</v>
      </c>
      <c r="C1058" s="225"/>
      <c r="D1058" s="225"/>
      <c r="E1058" s="397" t="str">
        <f t="shared" si="129"/>
        <v/>
      </c>
    </row>
    <row r="1059" spans="1:5" ht="36" customHeight="1">
      <c r="A1059" s="325" t="s">
        <v>1926</v>
      </c>
      <c r="B1059" s="223" t="s">
        <v>132</v>
      </c>
      <c r="C1059" s="225">
        <v>0</v>
      </c>
      <c r="D1059" s="225">
        <v>0</v>
      </c>
      <c r="E1059" s="226" t="str">
        <f t="shared" si="125"/>
        <v/>
      </c>
    </row>
    <row r="1060" spans="1:5" ht="36" customHeight="1">
      <c r="A1060" s="325" t="s">
        <v>1927</v>
      </c>
      <c r="B1060" s="223" t="s">
        <v>134</v>
      </c>
      <c r="C1060" s="225"/>
      <c r="D1060" s="225"/>
      <c r="E1060" s="397" t="str">
        <f>IF(C1060&lt;&gt;0,D1060/C1060-1,"")</f>
        <v/>
      </c>
    </row>
    <row r="1061" spans="1:5" ht="36" customHeight="1">
      <c r="A1061" s="325" t="s">
        <v>1928</v>
      </c>
      <c r="B1061" s="223" t="s">
        <v>1929</v>
      </c>
      <c r="C1061" s="225">
        <v>0</v>
      </c>
      <c r="D1061" s="225">
        <v>0</v>
      </c>
      <c r="E1061" s="226" t="str">
        <f t="shared" si="125"/>
        <v/>
      </c>
    </row>
    <row r="1062" spans="1:5" ht="36" customHeight="1">
      <c r="A1062" s="325" t="s">
        <v>1930</v>
      </c>
      <c r="B1062" s="223" t="s">
        <v>1931</v>
      </c>
      <c r="C1062" s="225">
        <v>0</v>
      </c>
      <c r="D1062" s="225">
        <v>0</v>
      </c>
      <c r="E1062" s="226" t="str">
        <f t="shared" si="125"/>
        <v/>
      </c>
    </row>
    <row r="1063" spans="1:5" ht="36" customHeight="1">
      <c r="A1063" s="325" t="s">
        <v>1932</v>
      </c>
      <c r="B1063" s="223" t="s">
        <v>1933</v>
      </c>
      <c r="C1063" s="225"/>
      <c r="D1063" s="225"/>
      <c r="E1063" s="397" t="str">
        <f t="shared" ref="E1063:E1064" si="130">IF(C1063&lt;&gt;0,D1063/C1063-1,"")</f>
        <v/>
      </c>
    </row>
    <row r="1064" spans="1:5" ht="36" customHeight="1">
      <c r="A1064" s="325" t="s">
        <v>1934</v>
      </c>
      <c r="B1064" s="223" t="s">
        <v>1935</v>
      </c>
      <c r="C1064" s="225"/>
      <c r="D1064" s="225"/>
      <c r="E1064" s="397" t="str">
        <f t="shared" si="130"/>
        <v/>
      </c>
    </row>
    <row r="1065" spans="1:5" ht="36" customHeight="1">
      <c r="A1065" s="325" t="s">
        <v>1936</v>
      </c>
      <c r="B1065" s="223" t="s">
        <v>1937</v>
      </c>
      <c r="C1065" s="225">
        <v>0</v>
      </c>
      <c r="D1065" s="225">
        <v>0</v>
      </c>
      <c r="E1065" s="226" t="str">
        <f t="shared" si="125"/>
        <v/>
      </c>
    </row>
    <row r="1066" spans="1:5" ht="36" customHeight="1">
      <c r="A1066" s="325" t="s">
        <v>1938</v>
      </c>
      <c r="B1066" s="223" t="s">
        <v>1939</v>
      </c>
      <c r="C1066" s="225"/>
      <c r="D1066" s="225"/>
      <c r="E1066" s="397" t="str">
        <f t="shared" ref="E1066:E1067" si="131">IF(C1066&lt;&gt;0,D1066/C1066-1,"")</f>
        <v/>
      </c>
    </row>
    <row r="1067" spans="1:5" ht="36" customHeight="1">
      <c r="A1067" s="325" t="s">
        <v>1940</v>
      </c>
      <c r="B1067" s="223" t="s">
        <v>1941</v>
      </c>
      <c r="C1067" s="225"/>
      <c r="D1067" s="225"/>
      <c r="E1067" s="397" t="str">
        <f t="shared" si="131"/>
        <v/>
      </c>
    </row>
    <row r="1068" spans="1:5" ht="36" customHeight="1">
      <c r="A1068" s="325" t="s">
        <v>1942</v>
      </c>
      <c r="B1068" s="223" t="s">
        <v>1813</v>
      </c>
      <c r="C1068" s="225">
        <v>0</v>
      </c>
      <c r="D1068" s="225">
        <v>0</v>
      </c>
      <c r="E1068" s="226" t="str">
        <f t="shared" si="125"/>
        <v/>
      </c>
    </row>
    <row r="1069" spans="1:5" ht="36" customHeight="1">
      <c r="A1069" s="325" t="s">
        <v>1943</v>
      </c>
      <c r="B1069" s="223" t="s">
        <v>1944</v>
      </c>
      <c r="C1069" s="225">
        <v>0</v>
      </c>
      <c r="D1069" s="225">
        <v>0</v>
      </c>
      <c r="E1069" s="226" t="str">
        <f t="shared" si="125"/>
        <v/>
      </c>
    </row>
    <row r="1070" spans="1:5" ht="36" customHeight="1">
      <c r="A1070" s="327">
        <v>2150516</v>
      </c>
      <c r="B1070" s="337" t="s">
        <v>1945</v>
      </c>
      <c r="C1070" s="225">
        <v>0</v>
      </c>
      <c r="D1070" s="225">
        <v>0</v>
      </c>
      <c r="E1070" s="226" t="str">
        <f t="shared" si="125"/>
        <v/>
      </c>
    </row>
    <row r="1071" spans="1:5" ht="36" customHeight="1">
      <c r="A1071" s="327">
        <v>2150517</v>
      </c>
      <c r="B1071" s="337" t="s">
        <v>1946</v>
      </c>
      <c r="C1071" s="225"/>
      <c r="D1071" s="225"/>
      <c r="E1071" s="397" t="str">
        <f>IF(C1071&lt;&gt;0,D1071/C1071-1,"")</f>
        <v/>
      </c>
    </row>
    <row r="1072" spans="1:5" ht="36" customHeight="1">
      <c r="A1072" s="327">
        <v>2150550</v>
      </c>
      <c r="B1072" s="337" t="s">
        <v>148</v>
      </c>
      <c r="C1072" s="225">
        <v>0</v>
      </c>
      <c r="D1072" s="225">
        <v>0</v>
      </c>
      <c r="E1072" s="226" t="str">
        <f t="shared" si="125"/>
        <v/>
      </c>
    </row>
    <row r="1073" spans="1:5" ht="36" customHeight="1">
      <c r="A1073" s="325" t="s">
        <v>1947</v>
      </c>
      <c r="B1073" s="223" t="s">
        <v>1948</v>
      </c>
      <c r="C1073" s="225"/>
      <c r="D1073" s="225"/>
      <c r="E1073" s="397" t="str">
        <f t="shared" ref="E1073:E1075" si="132">IF(C1073&lt;&gt;0,D1073/C1073-1,"")</f>
        <v/>
      </c>
    </row>
    <row r="1074" spans="1:5" ht="36" customHeight="1">
      <c r="A1074" s="324" t="s">
        <v>1949</v>
      </c>
      <c r="B1074" s="221" t="s">
        <v>1950</v>
      </c>
      <c r="C1074" s="228">
        <f>SUM(C1075:C1080)</f>
        <v>0</v>
      </c>
      <c r="D1074" s="228">
        <f>SUM(D1075:D1080)</f>
        <v>0</v>
      </c>
      <c r="E1074" s="397" t="str">
        <f t="shared" si="132"/>
        <v/>
      </c>
    </row>
    <row r="1075" spans="1:5" ht="36" customHeight="1">
      <c r="A1075" s="325" t="s">
        <v>1951</v>
      </c>
      <c r="B1075" s="223" t="s">
        <v>130</v>
      </c>
      <c r="C1075" s="225"/>
      <c r="D1075" s="225"/>
      <c r="E1075" s="397" t="str">
        <f t="shared" si="132"/>
        <v/>
      </c>
    </row>
    <row r="1076" spans="1:5" ht="36" customHeight="1">
      <c r="A1076" s="325" t="s">
        <v>1952</v>
      </c>
      <c r="B1076" s="223" t="s">
        <v>132</v>
      </c>
      <c r="C1076" s="225">
        <v>0</v>
      </c>
      <c r="D1076" s="225">
        <v>0</v>
      </c>
      <c r="E1076" s="226" t="str">
        <f t="shared" si="125"/>
        <v/>
      </c>
    </row>
    <row r="1077" spans="1:5" ht="36" customHeight="1">
      <c r="A1077" s="325" t="s">
        <v>1953</v>
      </c>
      <c r="B1077" s="223" t="s">
        <v>134</v>
      </c>
      <c r="C1077" s="225">
        <v>0</v>
      </c>
      <c r="D1077" s="225">
        <v>0</v>
      </c>
      <c r="E1077" s="226" t="str">
        <f t="shared" si="125"/>
        <v/>
      </c>
    </row>
    <row r="1078" spans="1:5" ht="36" customHeight="1">
      <c r="A1078" s="325" t="s">
        <v>1954</v>
      </c>
      <c r="B1078" s="223" t="s">
        <v>1955</v>
      </c>
      <c r="C1078" s="225">
        <v>0</v>
      </c>
      <c r="D1078" s="225">
        <v>0</v>
      </c>
      <c r="E1078" s="226" t="str">
        <f t="shared" si="125"/>
        <v/>
      </c>
    </row>
    <row r="1079" spans="1:5" ht="36" customHeight="1">
      <c r="A1079" s="325" t="s">
        <v>1956</v>
      </c>
      <c r="B1079" s="223" t="s">
        <v>1957</v>
      </c>
      <c r="C1079" s="225">
        <v>0</v>
      </c>
      <c r="D1079" s="225">
        <v>0</v>
      </c>
      <c r="E1079" s="226" t="str">
        <f t="shared" si="125"/>
        <v/>
      </c>
    </row>
    <row r="1080" spans="1:5" ht="36" customHeight="1">
      <c r="A1080" s="325" t="s">
        <v>1958</v>
      </c>
      <c r="B1080" s="223" t="s">
        <v>1959</v>
      </c>
      <c r="C1080" s="225"/>
      <c r="D1080" s="225"/>
      <c r="E1080" s="397" t="str">
        <f t="shared" ref="E1080:E1081" si="133">IF(C1080&lt;&gt;0,D1080/C1080-1,"")</f>
        <v/>
      </c>
    </row>
    <row r="1081" spans="1:5" ht="36" customHeight="1">
      <c r="A1081" s="324" t="s">
        <v>1960</v>
      </c>
      <c r="B1081" s="221" t="s">
        <v>1961</v>
      </c>
      <c r="C1081" s="228">
        <f>SUM(C1082:C1088)</f>
        <v>0</v>
      </c>
      <c r="D1081" s="228">
        <f>SUM(D1082:D1088)</f>
        <v>0</v>
      </c>
      <c r="E1081" s="397" t="str">
        <f t="shared" si="133"/>
        <v/>
      </c>
    </row>
    <row r="1082" spans="1:5" ht="36" customHeight="1">
      <c r="A1082" s="325" t="s">
        <v>1962</v>
      </c>
      <c r="B1082" s="223" t="s">
        <v>130</v>
      </c>
      <c r="C1082" s="225">
        <v>0</v>
      </c>
      <c r="D1082" s="225">
        <v>0</v>
      </c>
      <c r="E1082" s="226" t="str">
        <f t="shared" si="125"/>
        <v/>
      </c>
    </row>
    <row r="1083" spans="1:5" ht="36" customHeight="1">
      <c r="A1083" s="325" t="s">
        <v>1963</v>
      </c>
      <c r="B1083" s="223" t="s">
        <v>132</v>
      </c>
      <c r="C1083" s="225">
        <v>0</v>
      </c>
      <c r="D1083" s="225">
        <v>0</v>
      </c>
      <c r="E1083" s="226" t="str">
        <f t="shared" si="125"/>
        <v/>
      </c>
    </row>
    <row r="1084" spans="1:5" ht="36" customHeight="1">
      <c r="A1084" s="325" t="s">
        <v>1964</v>
      </c>
      <c r="B1084" s="223" t="s">
        <v>134</v>
      </c>
      <c r="C1084" s="225">
        <v>0</v>
      </c>
      <c r="D1084" s="225">
        <v>0</v>
      </c>
      <c r="E1084" s="226" t="str">
        <f t="shared" si="125"/>
        <v/>
      </c>
    </row>
    <row r="1085" spans="1:5" ht="36" customHeight="1">
      <c r="A1085" s="325" t="s">
        <v>1965</v>
      </c>
      <c r="B1085" s="223" t="s">
        <v>1966</v>
      </c>
      <c r="C1085" s="225">
        <v>0</v>
      </c>
      <c r="D1085" s="225">
        <v>0</v>
      </c>
      <c r="E1085" s="226" t="str">
        <f t="shared" si="125"/>
        <v/>
      </c>
    </row>
    <row r="1086" spans="1:5" ht="36" customHeight="1">
      <c r="A1086" s="325" t="s">
        <v>1967</v>
      </c>
      <c r="B1086" s="223" t="s">
        <v>1968</v>
      </c>
      <c r="C1086" s="225"/>
      <c r="D1086" s="225"/>
      <c r="E1086" s="397" t="str">
        <f>IF(C1086&lt;&gt;0,D1086/C1086-1,"")</f>
        <v/>
      </c>
    </row>
    <row r="1087" spans="1:5" ht="36" customHeight="1">
      <c r="A1087" s="327">
        <v>2150806</v>
      </c>
      <c r="B1087" s="334" t="s">
        <v>1969</v>
      </c>
      <c r="C1087" s="225">
        <v>0</v>
      </c>
      <c r="D1087" s="225">
        <v>0</v>
      </c>
      <c r="E1087" s="226" t="str">
        <f t="shared" si="125"/>
        <v/>
      </c>
    </row>
    <row r="1088" spans="1:5" ht="36" customHeight="1">
      <c r="A1088" s="325" t="s">
        <v>1970</v>
      </c>
      <c r="B1088" s="223" t="s">
        <v>1971</v>
      </c>
      <c r="C1088" s="225"/>
      <c r="D1088" s="225"/>
      <c r="E1088" s="397" t="str">
        <f t="shared" ref="E1088:E1089" si="134">IF(C1088&lt;&gt;0,D1088/C1088-1,"")</f>
        <v/>
      </c>
    </row>
    <row r="1089" spans="1:5" ht="36" customHeight="1">
      <c r="A1089" s="324" t="s">
        <v>1972</v>
      </c>
      <c r="B1089" s="221" t="s">
        <v>1973</v>
      </c>
      <c r="C1089" s="228">
        <f>SUM(C1090:C1094)</f>
        <v>0</v>
      </c>
      <c r="D1089" s="228">
        <f>SUM(D1090:D1094)</f>
        <v>0</v>
      </c>
      <c r="E1089" s="397" t="str">
        <f t="shared" si="134"/>
        <v/>
      </c>
    </row>
    <row r="1090" spans="1:5" ht="36" customHeight="1">
      <c r="A1090" s="325" t="s">
        <v>1974</v>
      </c>
      <c r="B1090" s="223" t="s">
        <v>1975</v>
      </c>
      <c r="C1090" s="225">
        <v>0</v>
      </c>
      <c r="D1090" s="225">
        <v>0</v>
      </c>
      <c r="E1090" s="226" t="str">
        <f t="shared" si="125"/>
        <v/>
      </c>
    </row>
    <row r="1091" spans="1:5" ht="36" customHeight="1">
      <c r="A1091" s="325" t="s">
        <v>1976</v>
      </c>
      <c r="B1091" s="223" t="s">
        <v>1977</v>
      </c>
      <c r="C1091" s="225">
        <v>0</v>
      </c>
      <c r="D1091" s="225">
        <v>0</v>
      </c>
      <c r="E1091" s="226" t="str">
        <f t="shared" si="125"/>
        <v/>
      </c>
    </row>
    <row r="1092" spans="1:5" ht="36" customHeight="1">
      <c r="A1092" s="325" t="s">
        <v>1978</v>
      </c>
      <c r="B1092" s="223" t="s">
        <v>1979</v>
      </c>
      <c r="C1092" s="225">
        <v>0</v>
      </c>
      <c r="D1092" s="225">
        <v>0</v>
      </c>
      <c r="E1092" s="226" t="str">
        <f t="shared" ref="E1092:E1154" si="135">IF(C1092&gt;0,D1092/C1092-1,IF(C1092&lt;0,-(D1092/C1092-1),""))</f>
        <v/>
      </c>
    </row>
    <row r="1093" spans="1:5" ht="36" customHeight="1">
      <c r="A1093" s="325" t="s">
        <v>1980</v>
      </c>
      <c r="B1093" s="223" t="s">
        <v>1981</v>
      </c>
      <c r="C1093" s="225">
        <v>0</v>
      </c>
      <c r="D1093" s="225">
        <v>0</v>
      </c>
      <c r="E1093" s="226" t="str">
        <f t="shared" si="135"/>
        <v/>
      </c>
    </row>
    <row r="1094" spans="1:5" ht="36" customHeight="1">
      <c r="A1094" s="325" t="s">
        <v>1982</v>
      </c>
      <c r="B1094" s="223" t="s">
        <v>1983</v>
      </c>
      <c r="C1094" s="225"/>
      <c r="D1094" s="225"/>
      <c r="E1094" s="397" t="str">
        <f t="shared" ref="E1094:E1098" si="136">IF(C1094&lt;&gt;0,D1094/C1094-1,"")</f>
        <v/>
      </c>
    </row>
    <row r="1095" spans="1:5" ht="36" customHeight="1">
      <c r="A1095" s="324" t="s">
        <v>1984</v>
      </c>
      <c r="B1095" s="402" t="s">
        <v>3208</v>
      </c>
      <c r="C1095" s="338"/>
      <c r="D1095" s="338"/>
      <c r="E1095" s="397" t="str">
        <f t="shared" si="136"/>
        <v/>
      </c>
    </row>
    <row r="1096" spans="1:5" ht="36" customHeight="1">
      <c r="A1096" s="324" t="s">
        <v>93</v>
      </c>
      <c r="B1096" s="412" t="s">
        <v>94</v>
      </c>
      <c r="C1096" s="416">
        <f>SUM(C1097,C1107,C1113)</f>
        <v>237</v>
      </c>
      <c r="D1096" s="416">
        <f>SUM(D1097,D1107,D1113)</f>
        <v>181</v>
      </c>
      <c r="E1096" s="397">
        <f t="shared" si="136"/>
        <v>-0.23599999999999999</v>
      </c>
    </row>
    <row r="1097" spans="1:5" ht="36" customHeight="1">
      <c r="A1097" s="324" t="s">
        <v>1985</v>
      </c>
      <c r="B1097" s="412" t="s">
        <v>1986</v>
      </c>
      <c r="C1097" s="416">
        <f>SUM(C1098:C1106)</f>
        <v>237</v>
      </c>
      <c r="D1097" s="416">
        <f>SUM(D1098:D1106)</f>
        <v>181</v>
      </c>
      <c r="E1097" s="397">
        <f t="shared" si="136"/>
        <v>-0.23599999999999999</v>
      </c>
    </row>
    <row r="1098" spans="1:5" ht="36" customHeight="1">
      <c r="A1098" s="325" t="s">
        <v>1987</v>
      </c>
      <c r="B1098" s="223" t="s">
        <v>130</v>
      </c>
      <c r="C1098" s="409">
        <v>237</v>
      </c>
      <c r="D1098" s="409">
        <v>181</v>
      </c>
      <c r="E1098" s="397">
        <f t="shared" si="136"/>
        <v>-0.23599999999999999</v>
      </c>
    </row>
    <row r="1099" spans="1:5" ht="36" customHeight="1">
      <c r="A1099" s="325" t="s">
        <v>1988</v>
      </c>
      <c r="B1099" s="223" t="s">
        <v>132</v>
      </c>
      <c r="C1099" s="225">
        <v>0</v>
      </c>
      <c r="D1099" s="225">
        <v>0</v>
      </c>
      <c r="E1099" s="226" t="str">
        <f t="shared" si="135"/>
        <v/>
      </c>
    </row>
    <row r="1100" spans="1:5" ht="36" customHeight="1">
      <c r="A1100" s="325" t="s">
        <v>1989</v>
      </c>
      <c r="B1100" s="223" t="s">
        <v>134</v>
      </c>
      <c r="C1100" s="225">
        <v>0</v>
      </c>
      <c r="D1100" s="225">
        <v>0</v>
      </c>
      <c r="E1100" s="226" t="str">
        <f t="shared" si="135"/>
        <v/>
      </c>
    </row>
    <row r="1101" spans="1:5" ht="36" customHeight="1">
      <c r="A1101" s="325" t="s">
        <v>1990</v>
      </c>
      <c r="B1101" s="223" t="s">
        <v>1991</v>
      </c>
      <c r="C1101" s="225">
        <v>0</v>
      </c>
      <c r="D1101" s="225">
        <v>0</v>
      </c>
      <c r="E1101" s="226" t="str">
        <f t="shared" si="135"/>
        <v/>
      </c>
    </row>
    <row r="1102" spans="1:5" ht="36" customHeight="1">
      <c r="A1102" s="325" t="s">
        <v>1992</v>
      </c>
      <c r="B1102" s="223" t="s">
        <v>1993</v>
      </c>
      <c r="C1102" s="225">
        <v>0</v>
      </c>
      <c r="D1102" s="225">
        <v>0</v>
      </c>
      <c r="E1102" s="226" t="str">
        <f t="shared" si="135"/>
        <v/>
      </c>
    </row>
    <row r="1103" spans="1:5" ht="36" customHeight="1">
      <c r="A1103" s="325" t="s">
        <v>1994</v>
      </c>
      <c r="B1103" s="223" t="s">
        <v>1995</v>
      </c>
      <c r="C1103" s="225">
        <v>0</v>
      </c>
      <c r="D1103" s="225">
        <v>0</v>
      </c>
      <c r="E1103" s="226" t="str">
        <f t="shared" si="135"/>
        <v/>
      </c>
    </row>
    <row r="1104" spans="1:5" ht="36" customHeight="1">
      <c r="A1104" s="325" t="s">
        <v>1996</v>
      </c>
      <c r="B1104" s="223" t="s">
        <v>1997</v>
      </c>
      <c r="C1104" s="225">
        <v>0</v>
      </c>
      <c r="D1104" s="225">
        <v>0</v>
      </c>
      <c r="E1104" s="226" t="str">
        <f t="shared" si="135"/>
        <v/>
      </c>
    </row>
    <row r="1105" spans="1:5" ht="36" customHeight="1">
      <c r="A1105" s="325" t="s">
        <v>1998</v>
      </c>
      <c r="B1105" s="223" t="s">
        <v>148</v>
      </c>
      <c r="C1105" s="225">
        <v>0</v>
      </c>
      <c r="D1105" s="225">
        <v>0</v>
      </c>
      <c r="E1105" s="226" t="str">
        <f t="shared" si="135"/>
        <v/>
      </c>
    </row>
    <row r="1106" spans="1:5" ht="36" customHeight="1">
      <c r="A1106" s="325" t="s">
        <v>1999</v>
      </c>
      <c r="B1106" s="223" t="s">
        <v>2000</v>
      </c>
      <c r="C1106" s="225"/>
      <c r="D1106" s="225"/>
      <c r="E1106" s="397" t="str">
        <f t="shared" ref="E1106:E1107" si="137">IF(C1106&lt;&gt;0,D1106/C1106-1,"")</f>
        <v/>
      </c>
    </row>
    <row r="1107" spans="1:5" ht="36" customHeight="1">
      <c r="A1107" s="324" t="s">
        <v>2001</v>
      </c>
      <c r="B1107" s="221" t="s">
        <v>2002</v>
      </c>
      <c r="C1107" s="228">
        <f>SUM(C1108:C1112)</f>
        <v>0</v>
      </c>
      <c r="D1107" s="228"/>
      <c r="E1107" s="397" t="str">
        <f t="shared" si="137"/>
        <v/>
      </c>
    </row>
    <row r="1108" spans="1:5" ht="36" customHeight="1">
      <c r="A1108" s="325" t="s">
        <v>2003</v>
      </c>
      <c r="B1108" s="223" t="s">
        <v>130</v>
      </c>
      <c r="C1108" s="225">
        <v>0</v>
      </c>
      <c r="D1108" s="225">
        <v>0</v>
      </c>
      <c r="E1108" s="226" t="str">
        <f t="shared" si="135"/>
        <v/>
      </c>
    </row>
    <row r="1109" spans="1:5" ht="36" customHeight="1">
      <c r="A1109" s="325" t="s">
        <v>2004</v>
      </c>
      <c r="B1109" s="223" t="s">
        <v>132</v>
      </c>
      <c r="C1109" s="225">
        <v>0</v>
      </c>
      <c r="D1109" s="225">
        <v>0</v>
      </c>
      <c r="E1109" s="226" t="str">
        <f t="shared" si="135"/>
        <v/>
      </c>
    </row>
    <row r="1110" spans="1:5" ht="36" customHeight="1">
      <c r="A1110" s="325" t="s">
        <v>2005</v>
      </c>
      <c r="B1110" s="223" t="s">
        <v>134</v>
      </c>
      <c r="C1110" s="225">
        <v>0</v>
      </c>
      <c r="D1110" s="225">
        <v>0</v>
      </c>
      <c r="E1110" s="226" t="str">
        <f t="shared" si="135"/>
        <v/>
      </c>
    </row>
    <row r="1111" spans="1:5" ht="36" customHeight="1">
      <c r="A1111" s="325" t="s">
        <v>2006</v>
      </c>
      <c r="B1111" s="223" t="s">
        <v>2007</v>
      </c>
      <c r="C1111" s="225">
        <v>0</v>
      </c>
      <c r="D1111" s="225">
        <v>0</v>
      </c>
      <c r="E1111" s="226" t="str">
        <f t="shared" si="135"/>
        <v/>
      </c>
    </row>
    <row r="1112" spans="1:5" ht="36" customHeight="1">
      <c r="A1112" s="325" t="s">
        <v>2008</v>
      </c>
      <c r="B1112" s="223" t="s">
        <v>2009</v>
      </c>
      <c r="C1112" s="225"/>
      <c r="D1112" s="225"/>
      <c r="E1112" s="397" t="str">
        <f t="shared" ref="E1112:E1113" si="138">IF(C1112&lt;&gt;0,D1112/C1112-1,"")</f>
        <v/>
      </c>
    </row>
    <row r="1113" spans="1:5" ht="36" customHeight="1">
      <c r="A1113" s="324" t="s">
        <v>2010</v>
      </c>
      <c r="B1113" s="221" t="s">
        <v>2011</v>
      </c>
      <c r="C1113" s="228">
        <f>SUM(C1114:C1115)</f>
        <v>0</v>
      </c>
      <c r="D1113" s="228">
        <f>SUM(D1114:D1115)</f>
        <v>0</v>
      </c>
      <c r="E1113" s="397" t="str">
        <f t="shared" si="138"/>
        <v/>
      </c>
    </row>
    <row r="1114" spans="1:5" ht="36" customHeight="1">
      <c r="A1114" s="325" t="s">
        <v>2012</v>
      </c>
      <c r="B1114" s="223" t="s">
        <v>2013</v>
      </c>
      <c r="C1114" s="225">
        <v>0</v>
      </c>
      <c r="D1114" s="225">
        <v>0</v>
      </c>
      <c r="E1114" s="226" t="str">
        <f t="shared" si="135"/>
        <v/>
      </c>
    </row>
    <row r="1115" spans="1:5" ht="36" customHeight="1">
      <c r="A1115" s="325" t="s">
        <v>2014</v>
      </c>
      <c r="B1115" s="223" t="s">
        <v>2015</v>
      </c>
      <c r="C1115" s="225"/>
      <c r="D1115" s="225"/>
      <c r="E1115" s="397" t="str">
        <f t="shared" ref="E1115:E1117" si="139">IF(C1115&lt;&gt;0,D1115/C1115-1,"")</f>
        <v/>
      </c>
    </row>
    <row r="1116" spans="1:5" ht="36" customHeight="1">
      <c r="A1116" s="328" t="s">
        <v>2016</v>
      </c>
      <c r="B1116" s="402" t="s">
        <v>3208</v>
      </c>
      <c r="C1116" s="330"/>
      <c r="D1116" s="330"/>
      <c r="E1116" s="397" t="str">
        <f t="shared" si="139"/>
        <v/>
      </c>
    </row>
    <row r="1117" spans="1:5" ht="36" customHeight="1">
      <c r="A1117" s="324" t="s">
        <v>95</v>
      </c>
      <c r="B1117" s="221" t="s">
        <v>96</v>
      </c>
      <c r="C1117" s="228">
        <f>SUM(C1118,C1125,C1135,C1141,C1144)</f>
        <v>0</v>
      </c>
      <c r="D1117" s="228">
        <f>SUM(D1118,D1125,D1135,D1141,D1144)</f>
        <v>0</v>
      </c>
      <c r="E1117" s="397" t="str">
        <f t="shared" si="139"/>
        <v/>
      </c>
    </row>
    <row r="1118" spans="1:5" ht="36" customHeight="1">
      <c r="A1118" s="324" t="s">
        <v>2017</v>
      </c>
      <c r="B1118" s="221" t="s">
        <v>2018</v>
      </c>
      <c r="C1118" s="228">
        <f>SUM(C1119:C1124)</f>
        <v>0</v>
      </c>
      <c r="D1118" s="228">
        <f>SUM(D1119:D1124)</f>
        <v>0</v>
      </c>
      <c r="E1118" s="229" t="str">
        <f t="shared" si="135"/>
        <v/>
      </c>
    </row>
    <row r="1119" spans="1:5" ht="36" customHeight="1">
      <c r="A1119" s="325" t="s">
        <v>2019</v>
      </c>
      <c r="B1119" s="223" t="s">
        <v>130</v>
      </c>
      <c r="C1119" s="225">
        <v>0</v>
      </c>
      <c r="D1119" s="225">
        <v>0</v>
      </c>
      <c r="E1119" s="226" t="str">
        <f t="shared" si="135"/>
        <v/>
      </c>
    </row>
    <row r="1120" spans="1:5" ht="36" customHeight="1">
      <c r="A1120" s="325" t="s">
        <v>2020</v>
      </c>
      <c r="B1120" s="223" t="s">
        <v>132</v>
      </c>
      <c r="C1120" s="225">
        <v>0</v>
      </c>
      <c r="D1120" s="225">
        <v>0</v>
      </c>
      <c r="E1120" s="226" t="str">
        <f t="shared" si="135"/>
        <v/>
      </c>
    </row>
    <row r="1121" spans="1:5" ht="36" customHeight="1">
      <c r="A1121" s="325" t="s">
        <v>2021</v>
      </c>
      <c r="B1121" s="223" t="s">
        <v>134</v>
      </c>
      <c r="C1121" s="225">
        <v>0</v>
      </c>
      <c r="D1121" s="225">
        <v>0</v>
      </c>
      <c r="E1121" s="226" t="str">
        <f t="shared" si="135"/>
        <v/>
      </c>
    </row>
    <row r="1122" spans="1:5" ht="36" customHeight="1">
      <c r="A1122" s="325" t="s">
        <v>2022</v>
      </c>
      <c r="B1122" s="223" t="s">
        <v>2023</v>
      </c>
      <c r="C1122" s="225">
        <v>0</v>
      </c>
      <c r="D1122" s="225">
        <v>0</v>
      </c>
      <c r="E1122" s="226" t="str">
        <f t="shared" si="135"/>
        <v/>
      </c>
    </row>
    <row r="1123" spans="1:5" ht="36" customHeight="1">
      <c r="A1123" s="325" t="s">
        <v>2024</v>
      </c>
      <c r="B1123" s="223" t="s">
        <v>148</v>
      </c>
      <c r="C1123" s="225">
        <v>0</v>
      </c>
      <c r="D1123" s="225">
        <v>0</v>
      </c>
      <c r="E1123" s="226" t="str">
        <f t="shared" si="135"/>
        <v/>
      </c>
    </row>
    <row r="1124" spans="1:5" ht="36" customHeight="1">
      <c r="A1124" s="325" t="s">
        <v>2025</v>
      </c>
      <c r="B1124" s="223" t="s">
        <v>2026</v>
      </c>
      <c r="C1124" s="225">
        <v>0</v>
      </c>
      <c r="D1124" s="225">
        <v>0</v>
      </c>
      <c r="E1124" s="226" t="str">
        <f t="shared" si="135"/>
        <v/>
      </c>
    </row>
    <row r="1125" spans="1:5" ht="36" customHeight="1">
      <c r="A1125" s="221">
        <v>21702</v>
      </c>
      <c r="B1125" s="339" t="s">
        <v>2027</v>
      </c>
      <c r="C1125" s="228">
        <f>SUM(C1126:C1134)</f>
        <v>0</v>
      </c>
      <c r="D1125" s="228">
        <f>SUM(D1126:D1134)</f>
        <v>0</v>
      </c>
      <c r="E1125" s="397" t="str">
        <f>IF(C1125&lt;&gt;0,D1125/C1125-1,"")</f>
        <v/>
      </c>
    </row>
    <row r="1126" spans="1:5" ht="36" customHeight="1">
      <c r="A1126" s="340">
        <v>2170201</v>
      </c>
      <c r="B1126" s="335" t="s">
        <v>2028</v>
      </c>
      <c r="C1126" s="225">
        <v>0</v>
      </c>
      <c r="D1126" s="225">
        <v>0</v>
      </c>
      <c r="E1126" s="226" t="str">
        <f t="shared" si="135"/>
        <v/>
      </c>
    </row>
    <row r="1127" spans="1:5" ht="36" customHeight="1">
      <c r="A1127" s="340">
        <v>2170202</v>
      </c>
      <c r="B1127" s="335" t="s">
        <v>2029</v>
      </c>
      <c r="C1127" s="225">
        <v>0</v>
      </c>
      <c r="D1127" s="225">
        <v>0</v>
      </c>
      <c r="E1127" s="226" t="str">
        <f t="shared" si="135"/>
        <v/>
      </c>
    </row>
    <row r="1128" spans="1:5" ht="36" customHeight="1">
      <c r="A1128" s="340">
        <v>2170203</v>
      </c>
      <c r="B1128" s="335" t="s">
        <v>2030</v>
      </c>
      <c r="C1128" s="225">
        <v>0</v>
      </c>
      <c r="D1128" s="225">
        <v>0</v>
      </c>
      <c r="E1128" s="226" t="str">
        <f t="shared" si="135"/>
        <v/>
      </c>
    </row>
    <row r="1129" spans="1:5" ht="36" customHeight="1">
      <c r="A1129" s="340">
        <v>2170204</v>
      </c>
      <c r="B1129" s="335" t="s">
        <v>2031</v>
      </c>
      <c r="C1129" s="225">
        <v>0</v>
      </c>
      <c r="D1129" s="225">
        <v>0</v>
      </c>
      <c r="E1129" s="226" t="str">
        <f t="shared" si="135"/>
        <v/>
      </c>
    </row>
    <row r="1130" spans="1:5" ht="36" customHeight="1">
      <c r="A1130" s="340">
        <v>2170205</v>
      </c>
      <c r="B1130" s="335" t="s">
        <v>2032</v>
      </c>
      <c r="C1130" s="225">
        <v>0</v>
      </c>
      <c r="D1130" s="225">
        <v>0</v>
      </c>
      <c r="E1130" s="226" t="str">
        <f t="shared" si="135"/>
        <v/>
      </c>
    </row>
    <row r="1131" spans="1:5" ht="36" customHeight="1">
      <c r="A1131" s="340">
        <v>2170206</v>
      </c>
      <c r="B1131" s="335" t="s">
        <v>2033</v>
      </c>
      <c r="C1131" s="225">
        <v>0</v>
      </c>
      <c r="D1131" s="225">
        <v>0</v>
      </c>
      <c r="E1131" s="226" t="str">
        <f t="shared" si="135"/>
        <v/>
      </c>
    </row>
    <row r="1132" spans="1:5" ht="36" customHeight="1">
      <c r="A1132" s="340">
        <v>2170207</v>
      </c>
      <c r="B1132" s="335" t="s">
        <v>2034</v>
      </c>
      <c r="C1132" s="225">
        <v>0</v>
      </c>
      <c r="D1132" s="225">
        <v>0</v>
      </c>
      <c r="E1132" s="226" t="str">
        <f t="shared" si="135"/>
        <v/>
      </c>
    </row>
    <row r="1133" spans="1:5" ht="36" customHeight="1">
      <c r="A1133" s="340">
        <v>2170208</v>
      </c>
      <c r="B1133" s="335" t="s">
        <v>2035</v>
      </c>
      <c r="C1133" s="225">
        <v>0</v>
      </c>
      <c r="D1133" s="225">
        <v>0</v>
      </c>
      <c r="E1133" s="226" t="str">
        <f t="shared" si="135"/>
        <v/>
      </c>
    </row>
    <row r="1134" spans="1:5" ht="36" customHeight="1">
      <c r="A1134" s="340">
        <v>2170299</v>
      </c>
      <c r="B1134" s="335" t="s">
        <v>2036</v>
      </c>
      <c r="C1134" s="225"/>
      <c r="D1134" s="225"/>
      <c r="E1134" s="397" t="str">
        <f t="shared" ref="E1134:E1135" si="140">IF(C1134&lt;&gt;0,D1134/C1134-1,"")</f>
        <v/>
      </c>
    </row>
    <row r="1135" spans="1:5" ht="36" customHeight="1">
      <c r="A1135" s="324" t="s">
        <v>2037</v>
      </c>
      <c r="B1135" s="221" t="s">
        <v>2038</v>
      </c>
      <c r="C1135" s="228">
        <f>SUM(C1136:C1140)</f>
        <v>0</v>
      </c>
      <c r="D1135" s="228">
        <f>SUM(D1136:D1140)</f>
        <v>0</v>
      </c>
      <c r="E1135" s="397" t="str">
        <f t="shared" si="140"/>
        <v/>
      </c>
    </row>
    <row r="1136" spans="1:5" ht="36" customHeight="1">
      <c r="A1136" s="325" t="s">
        <v>2039</v>
      </c>
      <c r="B1136" s="223" t="s">
        <v>2040</v>
      </c>
      <c r="C1136" s="225">
        <v>0</v>
      </c>
      <c r="D1136" s="225">
        <v>0</v>
      </c>
      <c r="E1136" s="226" t="str">
        <f t="shared" si="135"/>
        <v/>
      </c>
    </row>
    <row r="1137" spans="1:5" ht="36" customHeight="1">
      <c r="A1137" s="325" t="s">
        <v>2041</v>
      </c>
      <c r="B1137" s="223" t="s">
        <v>2042</v>
      </c>
      <c r="C1137" s="225">
        <v>0</v>
      </c>
      <c r="D1137" s="225">
        <v>0</v>
      </c>
      <c r="E1137" s="226" t="str">
        <f t="shared" si="135"/>
        <v/>
      </c>
    </row>
    <row r="1138" spans="1:5" ht="36" customHeight="1">
      <c r="A1138" s="325" t="s">
        <v>2043</v>
      </c>
      <c r="B1138" s="223" t="s">
        <v>2044</v>
      </c>
      <c r="C1138" s="225"/>
      <c r="D1138" s="225"/>
      <c r="E1138" s="397" t="str">
        <f>IF(C1138&lt;&gt;0,D1138/C1138-1,"")</f>
        <v/>
      </c>
    </row>
    <row r="1139" spans="1:5" ht="36" customHeight="1">
      <c r="A1139" s="325" t="s">
        <v>2045</v>
      </c>
      <c r="B1139" s="223" t="s">
        <v>2046</v>
      </c>
      <c r="C1139" s="225">
        <v>0</v>
      </c>
      <c r="D1139" s="225">
        <v>0</v>
      </c>
      <c r="E1139" s="226" t="str">
        <f t="shared" si="135"/>
        <v/>
      </c>
    </row>
    <row r="1140" spans="1:5" ht="36" customHeight="1">
      <c r="A1140" s="325" t="s">
        <v>2047</v>
      </c>
      <c r="B1140" s="223" t="s">
        <v>2048</v>
      </c>
      <c r="C1140" s="225"/>
      <c r="D1140" s="225"/>
      <c r="E1140" s="397" t="str">
        <f t="shared" ref="E1140:E1141" si="141">IF(C1140&lt;&gt;0,D1140/C1140-1,"")</f>
        <v/>
      </c>
    </row>
    <row r="1141" spans="1:5" ht="36" customHeight="1">
      <c r="A1141" s="324" t="s">
        <v>2049</v>
      </c>
      <c r="B1141" s="221" t="s">
        <v>2050</v>
      </c>
      <c r="C1141" s="228">
        <f>SUM(C1142:C1143)</f>
        <v>0</v>
      </c>
      <c r="D1141" s="228">
        <f>SUM(D1142:D1143)</f>
        <v>0</v>
      </c>
      <c r="E1141" s="397" t="str">
        <f t="shared" si="141"/>
        <v/>
      </c>
    </row>
    <row r="1142" spans="1:5" ht="36" customHeight="1">
      <c r="A1142" s="223">
        <v>2179902</v>
      </c>
      <c r="B1142" s="223" t="s">
        <v>2051</v>
      </c>
      <c r="C1142" s="225">
        <v>0</v>
      </c>
      <c r="D1142" s="225">
        <v>0</v>
      </c>
      <c r="E1142" s="226" t="str">
        <f t="shared" si="135"/>
        <v/>
      </c>
    </row>
    <row r="1143" spans="1:5" ht="36" customHeight="1">
      <c r="A1143" s="223">
        <v>2179999</v>
      </c>
      <c r="B1143" s="223" t="s">
        <v>2048</v>
      </c>
      <c r="C1143" s="225"/>
      <c r="D1143" s="225"/>
      <c r="E1143" s="397" t="str">
        <f t="shared" ref="E1143:E1145" si="142">IF(C1143&lt;&gt;0,D1143/C1143-1,"")</f>
        <v/>
      </c>
    </row>
    <row r="1144" spans="1:5" ht="36" customHeight="1">
      <c r="A1144" s="221" t="s">
        <v>2052</v>
      </c>
      <c r="B1144" s="402" t="s">
        <v>3208</v>
      </c>
      <c r="C1144" s="228"/>
      <c r="D1144" s="228"/>
      <c r="E1144" s="397" t="str">
        <f t="shared" si="142"/>
        <v/>
      </c>
    </row>
    <row r="1145" spans="1:5" ht="36" customHeight="1">
      <c r="A1145" s="324" t="s">
        <v>97</v>
      </c>
      <c r="B1145" s="221" t="s">
        <v>98</v>
      </c>
      <c r="C1145" s="228">
        <f>SUM(C1146:C1154)</f>
        <v>0</v>
      </c>
      <c r="D1145" s="228">
        <f>SUM(D1146:D1154)</f>
        <v>0</v>
      </c>
      <c r="E1145" s="397" t="str">
        <f t="shared" si="142"/>
        <v/>
      </c>
    </row>
    <row r="1146" spans="1:5" ht="36" customHeight="1">
      <c r="A1146" s="324" t="s">
        <v>2053</v>
      </c>
      <c r="B1146" s="221" t="s">
        <v>2054</v>
      </c>
      <c r="C1146" s="228">
        <v>0</v>
      </c>
      <c r="D1146" s="228">
        <v>0</v>
      </c>
      <c r="E1146" s="229" t="str">
        <f t="shared" si="135"/>
        <v/>
      </c>
    </row>
    <row r="1147" spans="1:5" ht="36" customHeight="1">
      <c r="A1147" s="324" t="s">
        <v>2055</v>
      </c>
      <c r="B1147" s="221" t="s">
        <v>2056</v>
      </c>
      <c r="C1147" s="228">
        <v>0</v>
      </c>
      <c r="D1147" s="228">
        <v>0</v>
      </c>
      <c r="E1147" s="229" t="str">
        <f t="shared" si="135"/>
        <v/>
      </c>
    </row>
    <row r="1148" spans="1:5" ht="36" customHeight="1">
      <c r="A1148" s="324" t="s">
        <v>2057</v>
      </c>
      <c r="B1148" s="221" t="s">
        <v>2058</v>
      </c>
      <c r="C1148" s="228">
        <v>0</v>
      </c>
      <c r="D1148" s="228">
        <v>0</v>
      </c>
      <c r="E1148" s="229" t="str">
        <f t="shared" si="135"/>
        <v/>
      </c>
    </row>
    <row r="1149" spans="1:5" ht="36" customHeight="1">
      <c r="A1149" s="324" t="s">
        <v>2059</v>
      </c>
      <c r="B1149" s="221" t="s">
        <v>2060</v>
      </c>
      <c r="C1149" s="228">
        <v>0</v>
      </c>
      <c r="D1149" s="228">
        <v>0</v>
      </c>
      <c r="E1149" s="229" t="str">
        <f t="shared" si="135"/>
        <v/>
      </c>
    </row>
    <row r="1150" spans="1:5" ht="36" customHeight="1">
      <c r="A1150" s="324" t="s">
        <v>2061</v>
      </c>
      <c r="B1150" s="221" t="s">
        <v>2062</v>
      </c>
      <c r="C1150" s="228">
        <v>0</v>
      </c>
      <c r="D1150" s="228">
        <v>0</v>
      </c>
      <c r="E1150" s="229" t="str">
        <f t="shared" si="135"/>
        <v/>
      </c>
    </row>
    <row r="1151" spans="1:5" ht="36" customHeight="1">
      <c r="A1151" s="324" t="s">
        <v>2063</v>
      </c>
      <c r="B1151" s="221" t="s">
        <v>2064</v>
      </c>
      <c r="C1151" s="228">
        <v>0</v>
      </c>
      <c r="D1151" s="228">
        <v>0</v>
      </c>
      <c r="E1151" s="229" t="str">
        <f t="shared" si="135"/>
        <v/>
      </c>
    </row>
    <row r="1152" spans="1:5" ht="36" customHeight="1">
      <c r="A1152" s="324" t="s">
        <v>2065</v>
      </c>
      <c r="B1152" s="221" t="s">
        <v>2066</v>
      </c>
      <c r="C1152" s="228">
        <v>0</v>
      </c>
      <c r="D1152" s="228">
        <v>0</v>
      </c>
      <c r="E1152" s="229" t="str">
        <f t="shared" si="135"/>
        <v/>
      </c>
    </row>
    <row r="1153" spans="1:5" ht="36" customHeight="1">
      <c r="A1153" s="324" t="s">
        <v>2067</v>
      </c>
      <c r="B1153" s="221" t="s">
        <v>2068</v>
      </c>
      <c r="C1153" s="228">
        <v>0</v>
      </c>
      <c r="D1153" s="228">
        <v>0</v>
      </c>
      <c r="E1153" s="229" t="str">
        <f t="shared" si="135"/>
        <v/>
      </c>
    </row>
    <row r="1154" spans="1:5" ht="36" customHeight="1">
      <c r="A1154" s="324" t="s">
        <v>2069</v>
      </c>
      <c r="B1154" s="221" t="s">
        <v>2070</v>
      </c>
      <c r="C1154" s="228">
        <v>0</v>
      </c>
      <c r="D1154" s="228">
        <v>0</v>
      </c>
      <c r="E1154" s="229" t="str">
        <f t="shared" si="135"/>
        <v/>
      </c>
    </row>
    <row r="1155" spans="1:5" ht="36" customHeight="1">
      <c r="A1155" s="324" t="s">
        <v>99</v>
      </c>
      <c r="B1155" s="412" t="s">
        <v>100</v>
      </c>
      <c r="C1155" s="416">
        <f>SUM(C1156,C1183,C1198)</f>
        <v>786</v>
      </c>
      <c r="D1155" s="416">
        <f>SUM(D1156,D1183,D1198)</f>
        <v>863</v>
      </c>
      <c r="E1155" s="397">
        <f t="shared" ref="E1155:E1157" si="143">IF(C1155&lt;&gt;0,D1155/C1155-1,"")</f>
        <v>9.8000000000000004E-2</v>
      </c>
    </row>
    <row r="1156" spans="1:5" ht="36" customHeight="1">
      <c r="A1156" s="324" t="s">
        <v>2071</v>
      </c>
      <c r="B1156" s="412" t="s">
        <v>2072</v>
      </c>
      <c r="C1156" s="416">
        <f>SUM(C1157:C1182)</f>
        <v>736</v>
      </c>
      <c r="D1156" s="416">
        <f>SUM(D1157:D1182)</f>
        <v>809</v>
      </c>
      <c r="E1156" s="397">
        <f t="shared" si="143"/>
        <v>9.9000000000000005E-2</v>
      </c>
    </row>
    <row r="1157" spans="1:5" ht="36" customHeight="1">
      <c r="A1157" s="325" t="s">
        <v>2073</v>
      </c>
      <c r="B1157" s="223" t="s">
        <v>130</v>
      </c>
      <c r="C1157" s="409">
        <v>736</v>
      </c>
      <c r="D1157" s="409">
        <v>698</v>
      </c>
      <c r="E1157" s="397">
        <f t="shared" si="143"/>
        <v>-5.1999999999999998E-2</v>
      </c>
    </row>
    <row r="1158" spans="1:5" ht="36" customHeight="1">
      <c r="A1158" s="325" t="s">
        <v>2074</v>
      </c>
      <c r="B1158" s="223" t="s">
        <v>132</v>
      </c>
      <c r="C1158" s="225">
        <v>0</v>
      </c>
      <c r="D1158" s="225">
        <v>0</v>
      </c>
      <c r="E1158" s="226" t="str">
        <f t="shared" ref="E1158:E1218" si="144">IF(C1158&gt;0,D1158/C1158-1,IF(C1158&lt;0,-(D1158/C1158-1),""))</f>
        <v/>
      </c>
    </row>
    <row r="1159" spans="1:5" ht="36" customHeight="1">
      <c r="A1159" s="325" t="s">
        <v>2075</v>
      </c>
      <c r="B1159" s="223" t="s">
        <v>134</v>
      </c>
      <c r="C1159" s="225"/>
      <c r="D1159" s="225"/>
      <c r="E1159" s="397" t="str">
        <f t="shared" ref="E1159:E1164" si="145">IF(C1159&lt;&gt;0,D1159/C1159-1,"")</f>
        <v/>
      </c>
    </row>
    <row r="1160" spans="1:5" ht="36" customHeight="1">
      <c r="A1160" s="325" t="s">
        <v>2076</v>
      </c>
      <c r="B1160" s="223" t="s">
        <v>2077</v>
      </c>
      <c r="C1160" s="225"/>
      <c r="D1160" s="225"/>
      <c r="E1160" s="397" t="str">
        <f t="shared" si="145"/>
        <v/>
      </c>
    </row>
    <row r="1161" spans="1:5" ht="36" customHeight="1">
      <c r="A1161" s="325" t="s">
        <v>2078</v>
      </c>
      <c r="B1161" s="223" t="s">
        <v>2079</v>
      </c>
      <c r="C1161" s="225"/>
      <c r="D1161" s="225"/>
      <c r="E1161" s="397" t="str">
        <f t="shared" si="145"/>
        <v/>
      </c>
    </row>
    <row r="1162" spans="1:5" ht="36" customHeight="1">
      <c r="A1162" s="325" t="s">
        <v>2080</v>
      </c>
      <c r="B1162" s="223" t="s">
        <v>2081</v>
      </c>
      <c r="C1162" s="225"/>
      <c r="D1162" s="225"/>
      <c r="E1162" s="397" t="str">
        <f t="shared" si="145"/>
        <v/>
      </c>
    </row>
    <row r="1163" spans="1:5" ht="36" customHeight="1">
      <c r="A1163" s="325" t="s">
        <v>2082</v>
      </c>
      <c r="B1163" s="223" t="s">
        <v>2083</v>
      </c>
      <c r="C1163" s="225"/>
      <c r="D1163" s="225"/>
      <c r="E1163" s="397" t="str">
        <f t="shared" si="145"/>
        <v/>
      </c>
    </row>
    <row r="1164" spans="1:5" ht="36" customHeight="1">
      <c r="A1164" s="325" t="s">
        <v>2084</v>
      </c>
      <c r="B1164" s="223" t="s">
        <v>2085</v>
      </c>
      <c r="C1164" s="225"/>
      <c r="D1164" s="225"/>
      <c r="E1164" s="397" t="str">
        <f t="shared" si="145"/>
        <v/>
      </c>
    </row>
    <row r="1165" spans="1:5" ht="36" customHeight="1">
      <c r="A1165" s="325" t="s">
        <v>2086</v>
      </c>
      <c r="B1165" s="223" t="s">
        <v>2087</v>
      </c>
      <c r="C1165" s="225">
        <v>0</v>
      </c>
      <c r="D1165" s="225">
        <v>0</v>
      </c>
      <c r="E1165" s="226" t="str">
        <f t="shared" si="144"/>
        <v/>
      </c>
    </row>
    <row r="1166" spans="1:5" ht="36" customHeight="1">
      <c r="A1166" s="325" t="s">
        <v>2088</v>
      </c>
      <c r="B1166" s="223" t="s">
        <v>2089</v>
      </c>
      <c r="C1166" s="225"/>
      <c r="D1166" s="225"/>
      <c r="E1166" s="397" t="str">
        <f t="shared" ref="E1166:E1167" si="146">IF(C1166&lt;&gt;0,D1166/C1166-1,"")</f>
        <v/>
      </c>
    </row>
    <row r="1167" spans="1:5" ht="36" customHeight="1">
      <c r="A1167" s="325" t="s">
        <v>2090</v>
      </c>
      <c r="B1167" s="223" t="s">
        <v>2091</v>
      </c>
      <c r="C1167" s="225"/>
      <c r="D1167" s="225"/>
      <c r="E1167" s="397" t="str">
        <f t="shared" si="146"/>
        <v/>
      </c>
    </row>
    <row r="1168" spans="1:5" ht="36" customHeight="1">
      <c r="A1168" s="325" t="s">
        <v>2092</v>
      </c>
      <c r="B1168" s="223" t="s">
        <v>2093</v>
      </c>
      <c r="C1168" s="225">
        <v>0</v>
      </c>
      <c r="D1168" s="225">
        <v>0</v>
      </c>
      <c r="E1168" s="226" t="str">
        <f t="shared" si="144"/>
        <v/>
      </c>
    </row>
    <row r="1169" spans="1:5" ht="36" customHeight="1">
      <c r="A1169" s="325" t="s">
        <v>2094</v>
      </c>
      <c r="B1169" s="223" t="s">
        <v>2095</v>
      </c>
      <c r="C1169" s="225">
        <v>0</v>
      </c>
      <c r="D1169" s="225">
        <v>0</v>
      </c>
      <c r="E1169" s="226" t="str">
        <f t="shared" si="144"/>
        <v/>
      </c>
    </row>
    <row r="1170" spans="1:5" ht="36" customHeight="1">
      <c r="A1170" s="325" t="s">
        <v>2096</v>
      </c>
      <c r="B1170" s="223" t="s">
        <v>2097</v>
      </c>
      <c r="C1170" s="225"/>
      <c r="D1170" s="225"/>
      <c r="E1170" s="397" t="str">
        <f t="shared" ref="E1170:E1171" si="147">IF(C1170&lt;&gt;0,D1170/C1170-1,"")</f>
        <v/>
      </c>
    </row>
    <row r="1171" spans="1:5" ht="36" customHeight="1">
      <c r="A1171" s="325" t="s">
        <v>2098</v>
      </c>
      <c r="B1171" s="223" t="s">
        <v>2099</v>
      </c>
      <c r="C1171" s="225"/>
      <c r="D1171" s="225"/>
      <c r="E1171" s="397" t="str">
        <f t="shared" si="147"/>
        <v/>
      </c>
    </row>
    <row r="1172" spans="1:5" ht="36" customHeight="1">
      <c r="A1172" s="325" t="s">
        <v>2100</v>
      </c>
      <c r="B1172" s="223" t="s">
        <v>2101</v>
      </c>
      <c r="C1172" s="225">
        <v>0</v>
      </c>
      <c r="D1172" s="225">
        <v>0</v>
      </c>
      <c r="E1172" s="226" t="str">
        <f t="shared" si="144"/>
        <v/>
      </c>
    </row>
    <row r="1173" spans="1:5" ht="36" customHeight="1">
      <c r="A1173" s="325" t="s">
        <v>2102</v>
      </c>
      <c r="B1173" s="223" t="s">
        <v>2103</v>
      </c>
      <c r="C1173" s="225">
        <v>0</v>
      </c>
      <c r="D1173" s="225">
        <v>0</v>
      </c>
      <c r="E1173" s="226" t="str">
        <f t="shared" si="144"/>
        <v/>
      </c>
    </row>
    <row r="1174" spans="1:5" ht="36" customHeight="1">
      <c r="A1174" s="325" t="s">
        <v>2104</v>
      </c>
      <c r="B1174" s="223" t="s">
        <v>2105</v>
      </c>
      <c r="C1174" s="225">
        <v>0</v>
      </c>
      <c r="D1174" s="225">
        <v>0</v>
      </c>
      <c r="E1174" s="226" t="str">
        <f t="shared" si="144"/>
        <v/>
      </c>
    </row>
    <row r="1175" spans="1:5" ht="36" customHeight="1">
      <c r="A1175" s="325" t="s">
        <v>2106</v>
      </c>
      <c r="B1175" s="223" t="s">
        <v>2107</v>
      </c>
      <c r="C1175" s="225">
        <v>0</v>
      </c>
      <c r="D1175" s="225">
        <v>0</v>
      </c>
      <c r="E1175" s="226" t="str">
        <f t="shared" si="144"/>
        <v/>
      </c>
    </row>
    <row r="1176" spans="1:5" ht="36" customHeight="1">
      <c r="A1176" s="325" t="s">
        <v>2108</v>
      </c>
      <c r="B1176" s="223" t="s">
        <v>2109</v>
      </c>
      <c r="C1176" s="225">
        <v>0</v>
      </c>
      <c r="D1176" s="225">
        <v>0</v>
      </c>
      <c r="E1176" s="226" t="str">
        <f t="shared" si="144"/>
        <v/>
      </c>
    </row>
    <row r="1177" spans="1:5" ht="36" customHeight="1">
      <c r="A1177" s="325" t="s">
        <v>2110</v>
      </c>
      <c r="B1177" s="223" t="s">
        <v>2111</v>
      </c>
      <c r="C1177" s="225">
        <v>0</v>
      </c>
      <c r="D1177" s="225">
        <v>0</v>
      </c>
      <c r="E1177" s="226" t="str">
        <f t="shared" si="144"/>
        <v/>
      </c>
    </row>
    <row r="1178" spans="1:5" ht="36" customHeight="1">
      <c r="A1178" s="325" t="s">
        <v>2112</v>
      </c>
      <c r="B1178" s="223" t="s">
        <v>2113</v>
      </c>
      <c r="C1178" s="225">
        <v>0</v>
      </c>
      <c r="D1178" s="225">
        <v>0</v>
      </c>
      <c r="E1178" s="226" t="str">
        <f t="shared" si="144"/>
        <v/>
      </c>
    </row>
    <row r="1179" spans="1:5" ht="36" customHeight="1">
      <c r="A1179" s="325" t="s">
        <v>2114</v>
      </c>
      <c r="B1179" s="223" t="s">
        <v>2115</v>
      </c>
      <c r="C1179" s="225">
        <v>0</v>
      </c>
      <c r="D1179" s="225">
        <v>0</v>
      </c>
      <c r="E1179" s="226" t="str">
        <f t="shared" si="144"/>
        <v/>
      </c>
    </row>
    <row r="1180" spans="1:5" ht="36" customHeight="1">
      <c r="A1180" s="325" t="s">
        <v>2116</v>
      </c>
      <c r="B1180" s="223" t="s">
        <v>2117</v>
      </c>
      <c r="C1180" s="225"/>
      <c r="D1180" s="225"/>
      <c r="E1180" s="397" t="str">
        <f t="shared" ref="E1180:E1183" si="148">IF(C1180&lt;&gt;0,D1180/C1180-1,"")</f>
        <v/>
      </c>
    </row>
    <row r="1181" spans="1:5" ht="36" customHeight="1">
      <c r="A1181" s="325" t="s">
        <v>2118</v>
      </c>
      <c r="B1181" s="223" t="s">
        <v>148</v>
      </c>
      <c r="C1181" s="225"/>
      <c r="D1181" s="225">
        <v>111</v>
      </c>
      <c r="E1181" s="397" t="str">
        <f t="shared" si="148"/>
        <v/>
      </c>
    </row>
    <row r="1182" spans="1:5" ht="36" customHeight="1">
      <c r="A1182" s="325" t="s">
        <v>2119</v>
      </c>
      <c r="B1182" s="223" t="s">
        <v>2120</v>
      </c>
      <c r="C1182" s="225"/>
      <c r="D1182" s="225"/>
      <c r="E1182" s="397" t="str">
        <f t="shared" si="148"/>
        <v/>
      </c>
    </row>
    <row r="1183" spans="1:5" ht="36" customHeight="1">
      <c r="A1183" s="324" t="s">
        <v>2121</v>
      </c>
      <c r="B1183" s="221" t="s">
        <v>2122</v>
      </c>
      <c r="C1183" s="228">
        <f>SUM(C1184:C1197)</f>
        <v>50</v>
      </c>
      <c r="D1183" s="228">
        <f>SUM(D1184:D1197)</f>
        <v>54</v>
      </c>
      <c r="E1183" s="397">
        <f t="shared" si="148"/>
        <v>0.08</v>
      </c>
    </row>
    <row r="1184" spans="1:5" ht="36" customHeight="1">
      <c r="A1184" s="325" t="s">
        <v>2123</v>
      </c>
      <c r="B1184" s="223" t="s">
        <v>130</v>
      </c>
      <c r="C1184" s="225">
        <v>0</v>
      </c>
      <c r="D1184" s="225">
        <v>0</v>
      </c>
      <c r="E1184" s="226" t="str">
        <f t="shared" si="144"/>
        <v/>
      </c>
    </row>
    <row r="1185" spans="1:5" ht="36" customHeight="1">
      <c r="A1185" s="325" t="s">
        <v>2124</v>
      </c>
      <c r="B1185" s="223" t="s">
        <v>132</v>
      </c>
      <c r="C1185" s="225">
        <v>0</v>
      </c>
      <c r="D1185" s="225">
        <v>0</v>
      </c>
      <c r="E1185" s="226" t="str">
        <f t="shared" si="144"/>
        <v/>
      </c>
    </row>
    <row r="1186" spans="1:5" ht="36" customHeight="1">
      <c r="A1186" s="325" t="s">
        <v>2125</v>
      </c>
      <c r="B1186" s="223" t="s">
        <v>134</v>
      </c>
      <c r="C1186" s="225">
        <v>0</v>
      </c>
      <c r="D1186" s="225">
        <v>0</v>
      </c>
      <c r="E1186" s="226" t="str">
        <f t="shared" si="144"/>
        <v/>
      </c>
    </row>
    <row r="1187" spans="1:5" ht="36" customHeight="1">
      <c r="A1187" s="325" t="s">
        <v>2126</v>
      </c>
      <c r="B1187" s="223" t="s">
        <v>2127</v>
      </c>
      <c r="C1187" s="225">
        <v>50</v>
      </c>
      <c r="D1187" s="225">
        <v>54</v>
      </c>
      <c r="E1187" s="226">
        <f t="shared" si="144"/>
        <v>0.08</v>
      </c>
    </row>
    <row r="1188" spans="1:5" ht="36" customHeight="1">
      <c r="A1188" s="325" t="s">
        <v>2128</v>
      </c>
      <c r="B1188" s="223" t="s">
        <v>2129</v>
      </c>
      <c r="C1188" s="225"/>
      <c r="D1188" s="225"/>
      <c r="E1188" s="397" t="str">
        <f t="shared" ref="E1188:E1191" si="149">IF(C1188&lt;&gt;0,D1188/C1188-1,"")</f>
        <v/>
      </c>
    </row>
    <row r="1189" spans="1:5" ht="36" customHeight="1">
      <c r="A1189" s="325" t="s">
        <v>2130</v>
      </c>
      <c r="B1189" s="223" t="s">
        <v>2131</v>
      </c>
      <c r="C1189" s="225"/>
      <c r="D1189" s="225"/>
      <c r="E1189" s="397" t="str">
        <f t="shared" si="149"/>
        <v/>
      </c>
    </row>
    <row r="1190" spans="1:5" ht="36" customHeight="1">
      <c r="A1190" s="325" t="s">
        <v>2132</v>
      </c>
      <c r="B1190" s="223" t="s">
        <v>2133</v>
      </c>
      <c r="C1190" s="225"/>
      <c r="D1190" s="225"/>
      <c r="E1190" s="397" t="str">
        <f t="shared" si="149"/>
        <v/>
      </c>
    </row>
    <row r="1191" spans="1:5" ht="36" customHeight="1">
      <c r="A1191" s="325" t="s">
        <v>2134</v>
      </c>
      <c r="B1191" s="223" t="s">
        <v>2135</v>
      </c>
      <c r="C1191" s="225"/>
      <c r="D1191" s="225"/>
      <c r="E1191" s="397" t="str">
        <f t="shared" si="149"/>
        <v/>
      </c>
    </row>
    <row r="1192" spans="1:5" ht="36" customHeight="1">
      <c r="A1192" s="325" t="s">
        <v>2136</v>
      </c>
      <c r="B1192" s="223" t="s">
        <v>2137</v>
      </c>
      <c r="C1192" s="225">
        <v>0</v>
      </c>
      <c r="D1192" s="225">
        <v>0</v>
      </c>
      <c r="E1192" s="226" t="str">
        <f t="shared" si="144"/>
        <v/>
      </c>
    </row>
    <row r="1193" spans="1:5" ht="36" customHeight="1">
      <c r="A1193" s="325" t="s">
        <v>2138</v>
      </c>
      <c r="B1193" s="223" t="s">
        <v>2139</v>
      </c>
      <c r="C1193" s="225">
        <v>0</v>
      </c>
      <c r="D1193" s="225">
        <v>0</v>
      </c>
      <c r="E1193" s="226" t="str">
        <f t="shared" si="144"/>
        <v/>
      </c>
    </row>
    <row r="1194" spans="1:5" ht="36" customHeight="1">
      <c r="A1194" s="325" t="s">
        <v>2140</v>
      </c>
      <c r="B1194" s="223" t="s">
        <v>2141</v>
      </c>
      <c r="C1194" s="225">
        <v>0</v>
      </c>
      <c r="D1194" s="225">
        <v>0</v>
      </c>
      <c r="E1194" s="226" t="str">
        <f t="shared" si="144"/>
        <v/>
      </c>
    </row>
    <row r="1195" spans="1:5" ht="36" customHeight="1">
      <c r="A1195" s="325" t="s">
        <v>2142</v>
      </c>
      <c r="B1195" s="223" t="s">
        <v>2143</v>
      </c>
      <c r="C1195" s="225">
        <v>0</v>
      </c>
      <c r="D1195" s="225">
        <v>0</v>
      </c>
      <c r="E1195" s="226" t="str">
        <f t="shared" si="144"/>
        <v/>
      </c>
    </row>
    <row r="1196" spans="1:5" ht="36" customHeight="1">
      <c r="A1196" s="325" t="s">
        <v>2144</v>
      </c>
      <c r="B1196" s="223" t="s">
        <v>2145</v>
      </c>
      <c r="C1196" s="225">
        <v>0</v>
      </c>
      <c r="D1196" s="225">
        <v>0</v>
      </c>
      <c r="E1196" s="226" t="str">
        <f t="shared" si="144"/>
        <v/>
      </c>
    </row>
    <row r="1197" spans="1:5" ht="36" customHeight="1">
      <c r="A1197" s="325" t="s">
        <v>2146</v>
      </c>
      <c r="B1197" s="223" t="s">
        <v>2147</v>
      </c>
      <c r="C1197" s="225">
        <v>0</v>
      </c>
      <c r="D1197" s="225">
        <v>0</v>
      </c>
      <c r="E1197" s="226" t="str">
        <f t="shared" si="144"/>
        <v/>
      </c>
    </row>
    <row r="1198" spans="1:5" ht="36" customHeight="1">
      <c r="A1198" s="324" t="s">
        <v>2148</v>
      </c>
      <c r="B1198" s="221" t="s">
        <v>2149</v>
      </c>
      <c r="C1198" s="228">
        <f>SUM(C1199)</f>
        <v>0</v>
      </c>
      <c r="D1198" s="228">
        <f>SUM(D1199)</f>
        <v>0</v>
      </c>
      <c r="E1198" s="397" t="str">
        <f t="shared" ref="E1198:E1202" si="150">IF(C1198&lt;&gt;0,D1198/C1198-1,"")</f>
        <v/>
      </c>
    </row>
    <row r="1199" spans="1:5" ht="36" customHeight="1">
      <c r="A1199" s="223">
        <v>2209999</v>
      </c>
      <c r="B1199" s="223" t="s">
        <v>2150</v>
      </c>
      <c r="C1199" s="225"/>
      <c r="D1199" s="225"/>
      <c r="E1199" s="397" t="str">
        <f t="shared" si="150"/>
        <v/>
      </c>
    </row>
    <row r="1200" spans="1:5" ht="36" customHeight="1">
      <c r="A1200" s="221" t="s">
        <v>2151</v>
      </c>
      <c r="B1200" s="402" t="s">
        <v>3208</v>
      </c>
      <c r="C1200" s="330"/>
      <c r="D1200" s="330"/>
      <c r="E1200" s="397" t="str">
        <f t="shared" si="150"/>
        <v/>
      </c>
    </row>
    <row r="1201" spans="1:5" ht="36" customHeight="1">
      <c r="A1201" s="324" t="s">
        <v>101</v>
      </c>
      <c r="B1201" s="221" t="s">
        <v>102</v>
      </c>
      <c r="C1201" s="228">
        <f>SUM(C1202,C1213,C1217,C1221)</f>
        <v>5304</v>
      </c>
      <c r="D1201" s="228">
        <f>SUM(D1202,D1213,D1217,D1221)</f>
        <v>2847</v>
      </c>
      <c r="E1201" s="397">
        <f t="shared" si="150"/>
        <v>-0.46300000000000002</v>
      </c>
    </row>
    <row r="1202" spans="1:5" ht="36" customHeight="1">
      <c r="A1202" s="324" t="s">
        <v>2152</v>
      </c>
      <c r="B1202" s="221" t="s">
        <v>2153</v>
      </c>
      <c r="C1202" s="228">
        <f>SUM(C1203:C1212)</f>
        <v>2433</v>
      </c>
      <c r="D1202" s="228">
        <f>SUM(D1203:D1212)</f>
        <v>0</v>
      </c>
      <c r="E1202" s="397">
        <f t="shared" si="150"/>
        <v>-1</v>
      </c>
    </row>
    <row r="1203" spans="1:5" ht="36" customHeight="1">
      <c r="A1203" s="325" t="s">
        <v>2154</v>
      </c>
      <c r="B1203" s="223" t="s">
        <v>2155</v>
      </c>
      <c r="C1203" s="225">
        <v>0</v>
      </c>
      <c r="D1203" s="225">
        <v>0</v>
      </c>
      <c r="E1203" s="226" t="str">
        <f t="shared" si="144"/>
        <v/>
      </c>
    </row>
    <row r="1204" spans="1:5" ht="36" customHeight="1">
      <c r="A1204" s="325" t="s">
        <v>2156</v>
      </c>
      <c r="B1204" s="223" t="s">
        <v>2157</v>
      </c>
      <c r="C1204" s="225">
        <v>0</v>
      </c>
      <c r="D1204" s="225">
        <v>0</v>
      </c>
      <c r="E1204" s="226" t="str">
        <f t="shared" si="144"/>
        <v/>
      </c>
    </row>
    <row r="1205" spans="1:5" ht="36" customHeight="1">
      <c r="A1205" s="325" t="s">
        <v>2158</v>
      </c>
      <c r="B1205" s="223" t="s">
        <v>2159</v>
      </c>
      <c r="C1205" s="225">
        <v>1800</v>
      </c>
      <c r="D1205" s="225">
        <v>0</v>
      </c>
      <c r="E1205" s="226">
        <f t="shared" si="144"/>
        <v>-1</v>
      </c>
    </row>
    <row r="1206" spans="1:5" ht="36" customHeight="1">
      <c r="A1206" s="325" t="s">
        <v>2160</v>
      </c>
      <c r="B1206" s="223" t="s">
        <v>2161</v>
      </c>
      <c r="C1206" s="225">
        <v>0</v>
      </c>
      <c r="D1206" s="225">
        <v>0</v>
      </c>
      <c r="E1206" s="226" t="str">
        <f t="shared" si="144"/>
        <v/>
      </c>
    </row>
    <row r="1207" spans="1:5" ht="36" customHeight="1">
      <c r="A1207" s="325" t="s">
        <v>2162</v>
      </c>
      <c r="B1207" s="223" t="s">
        <v>2163</v>
      </c>
      <c r="C1207" s="225"/>
      <c r="D1207" s="225"/>
      <c r="E1207" s="397" t="str">
        <f>IF(C1207&lt;&gt;0,D1207/C1207-1,"")</f>
        <v/>
      </c>
    </row>
    <row r="1208" spans="1:5" ht="36" customHeight="1">
      <c r="A1208" s="325" t="s">
        <v>2164</v>
      </c>
      <c r="B1208" s="223" t="s">
        <v>2165</v>
      </c>
      <c r="C1208" s="225">
        <v>0</v>
      </c>
      <c r="D1208" s="225">
        <v>0</v>
      </c>
      <c r="E1208" s="226" t="str">
        <f t="shared" si="144"/>
        <v/>
      </c>
    </row>
    <row r="1209" spans="1:5" ht="36" customHeight="1">
      <c r="A1209" s="325" t="s">
        <v>2166</v>
      </c>
      <c r="B1209" s="223" t="s">
        <v>2167</v>
      </c>
      <c r="C1209" s="225">
        <v>0</v>
      </c>
      <c r="D1209" s="225">
        <v>0</v>
      </c>
      <c r="E1209" s="226" t="str">
        <f t="shared" si="144"/>
        <v/>
      </c>
    </row>
    <row r="1210" spans="1:5" ht="36" customHeight="1">
      <c r="A1210" s="325" t="s">
        <v>2168</v>
      </c>
      <c r="B1210" s="223" t="s">
        <v>2169</v>
      </c>
      <c r="C1210" s="225">
        <v>0</v>
      </c>
      <c r="D1210" s="225">
        <v>0</v>
      </c>
      <c r="E1210" s="226" t="str">
        <f t="shared" si="144"/>
        <v/>
      </c>
    </row>
    <row r="1211" spans="1:5" ht="36" customHeight="1">
      <c r="A1211" s="325" t="s">
        <v>2170</v>
      </c>
      <c r="B1211" s="223" t="s">
        <v>2171</v>
      </c>
      <c r="C1211" s="225">
        <v>0</v>
      </c>
      <c r="D1211" s="225">
        <v>0</v>
      </c>
      <c r="E1211" s="226" t="str">
        <f t="shared" si="144"/>
        <v/>
      </c>
    </row>
    <row r="1212" spans="1:5" ht="36" customHeight="1">
      <c r="A1212" s="325" t="s">
        <v>2172</v>
      </c>
      <c r="B1212" s="223" t="s">
        <v>2173</v>
      </c>
      <c r="C1212" s="225">
        <v>633</v>
      </c>
      <c r="D1212" s="225"/>
      <c r="E1212" s="397">
        <f t="shared" ref="E1212:E1214" si="151">IF(C1212&lt;&gt;0,D1212/C1212-1,"")</f>
        <v>-1</v>
      </c>
    </row>
    <row r="1213" spans="1:5" ht="36" customHeight="1">
      <c r="A1213" s="324" t="s">
        <v>2174</v>
      </c>
      <c r="B1213" s="221" t="s">
        <v>2175</v>
      </c>
      <c r="C1213" s="228">
        <f>SUM(C1214:C1216)</f>
        <v>2871</v>
      </c>
      <c r="D1213" s="228">
        <f>SUM(D1214:D1216)</f>
        <v>2847</v>
      </c>
      <c r="E1213" s="397">
        <f t="shared" si="151"/>
        <v>-8.0000000000000002E-3</v>
      </c>
    </row>
    <row r="1214" spans="1:5" ht="36" customHeight="1">
      <c r="A1214" s="325" t="s">
        <v>2176</v>
      </c>
      <c r="B1214" s="223" t="s">
        <v>2177</v>
      </c>
      <c r="C1214" s="225">
        <v>2871</v>
      </c>
      <c r="D1214" s="225">
        <v>2847</v>
      </c>
      <c r="E1214" s="397">
        <f t="shared" si="151"/>
        <v>-8.0000000000000002E-3</v>
      </c>
    </row>
    <row r="1215" spans="1:5" ht="36" customHeight="1">
      <c r="A1215" s="325" t="s">
        <v>2178</v>
      </c>
      <c r="B1215" s="223" t="s">
        <v>2179</v>
      </c>
      <c r="C1215" s="225">
        <v>0</v>
      </c>
      <c r="D1215" s="225"/>
      <c r="E1215" s="226" t="str">
        <f t="shared" si="144"/>
        <v/>
      </c>
    </row>
    <row r="1216" spans="1:5" ht="36" customHeight="1">
      <c r="A1216" s="325" t="s">
        <v>2180</v>
      </c>
      <c r="B1216" s="223" t="s">
        <v>2181</v>
      </c>
      <c r="C1216" s="225"/>
      <c r="D1216" s="225"/>
      <c r="E1216" s="397" t="str">
        <f t="shared" ref="E1216:E1217" si="152">IF(C1216&lt;&gt;0,D1216/C1216-1,"")</f>
        <v/>
      </c>
    </row>
    <row r="1217" spans="1:5" ht="36" customHeight="1">
      <c r="A1217" s="324" t="s">
        <v>2182</v>
      </c>
      <c r="B1217" s="221" t="s">
        <v>2183</v>
      </c>
      <c r="C1217" s="228">
        <f>SUM(C1218:C1220)</f>
        <v>0</v>
      </c>
      <c r="D1217" s="228">
        <f>SUM(D1218:D1220)</f>
        <v>0</v>
      </c>
      <c r="E1217" s="397" t="str">
        <f t="shared" si="152"/>
        <v/>
      </c>
    </row>
    <row r="1218" spans="1:5" ht="36" customHeight="1">
      <c r="A1218" s="325" t="s">
        <v>2184</v>
      </c>
      <c r="B1218" s="223" t="s">
        <v>2185</v>
      </c>
      <c r="C1218" s="225">
        <v>0</v>
      </c>
      <c r="D1218" s="225">
        <v>0</v>
      </c>
      <c r="E1218" s="226" t="str">
        <f t="shared" si="144"/>
        <v/>
      </c>
    </row>
    <row r="1219" spans="1:5" ht="36" customHeight="1">
      <c r="A1219" s="325" t="s">
        <v>2186</v>
      </c>
      <c r="B1219" s="223" t="s">
        <v>2187</v>
      </c>
      <c r="C1219" s="225"/>
      <c r="D1219" s="225"/>
      <c r="E1219" s="397" t="str">
        <f>IF(C1219&lt;&gt;0,D1219/C1219-1,"")</f>
        <v/>
      </c>
    </row>
    <row r="1220" spans="1:5" ht="36" customHeight="1">
      <c r="A1220" s="325" t="s">
        <v>2188</v>
      </c>
      <c r="B1220" s="223" t="s">
        <v>2189</v>
      </c>
      <c r="C1220" s="225">
        <v>0</v>
      </c>
      <c r="D1220" s="225">
        <v>0</v>
      </c>
      <c r="E1220" s="226" t="str">
        <f t="shared" ref="E1220:E1279" si="153">IF(C1220&gt;0,D1220/C1220-1,IF(C1220&lt;0,-(D1220/C1220-1),""))</f>
        <v/>
      </c>
    </row>
    <row r="1221" spans="1:5" ht="36" customHeight="1">
      <c r="A1221" s="328" t="s">
        <v>2190</v>
      </c>
      <c r="B1221" s="403" t="s">
        <v>3208</v>
      </c>
      <c r="C1221" s="330"/>
      <c r="D1221" s="330"/>
      <c r="E1221" s="397" t="str">
        <f t="shared" ref="E1221:E1224" si="154">IF(C1221&lt;&gt;0,D1221/C1221-1,"")</f>
        <v/>
      </c>
    </row>
    <row r="1222" spans="1:5" ht="36" customHeight="1">
      <c r="A1222" s="324" t="s">
        <v>103</v>
      </c>
      <c r="B1222" s="221" t="s">
        <v>104</v>
      </c>
      <c r="C1222" s="228">
        <f>SUM(C1223,C1241,C1255,C1261,C1267,C1280)</f>
        <v>0</v>
      </c>
      <c r="D1222" s="228">
        <f>SUM(D1223,D1241,D1255,D1261,D1267,D1280)</f>
        <v>0</v>
      </c>
      <c r="E1222" s="397" t="str">
        <f t="shared" si="154"/>
        <v/>
      </c>
    </row>
    <row r="1223" spans="1:5" ht="36" customHeight="1">
      <c r="A1223" s="324" t="s">
        <v>2191</v>
      </c>
      <c r="B1223" s="221" t="s">
        <v>2192</v>
      </c>
      <c r="C1223" s="228">
        <f>SUM(C1224:C1240)</f>
        <v>0</v>
      </c>
      <c r="D1223" s="228">
        <f>SUM(D1224:D1240)</f>
        <v>0</v>
      </c>
      <c r="E1223" s="397" t="str">
        <f t="shared" si="154"/>
        <v/>
      </c>
    </row>
    <row r="1224" spans="1:5" ht="36" customHeight="1">
      <c r="A1224" s="325" t="s">
        <v>2193</v>
      </c>
      <c r="B1224" s="223" t="s">
        <v>130</v>
      </c>
      <c r="C1224" s="225"/>
      <c r="D1224" s="225"/>
      <c r="E1224" s="397" t="str">
        <f t="shared" si="154"/>
        <v/>
      </c>
    </row>
    <row r="1225" spans="1:5" ht="36" customHeight="1">
      <c r="A1225" s="325" t="s">
        <v>2194</v>
      </c>
      <c r="B1225" s="223" t="s">
        <v>132</v>
      </c>
      <c r="C1225" s="225">
        <v>0</v>
      </c>
      <c r="D1225" s="225">
        <v>0</v>
      </c>
      <c r="E1225" s="226" t="str">
        <f t="shared" si="153"/>
        <v/>
      </c>
    </row>
    <row r="1226" spans="1:5" ht="36" customHeight="1">
      <c r="A1226" s="325" t="s">
        <v>2195</v>
      </c>
      <c r="B1226" s="223" t="s">
        <v>134</v>
      </c>
      <c r="C1226" s="225"/>
      <c r="D1226" s="225"/>
      <c r="E1226" s="397" t="str">
        <f>IF(C1226&lt;&gt;0,D1226/C1226-1,"")</f>
        <v/>
      </c>
    </row>
    <row r="1227" spans="1:5" ht="36" customHeight="1">
      <c r="A1227" s="325" t="s">
        <v>2196</v>
      </c>
      <c r="B1227" s="223" t="s">
        <v>2197</v>
      </c>
      <c r="C1227" s="225">
        <v>0</v>
      </c>
      <c r="D1227" s="225">
        <v>0</v>
      </c>
      <c r="E1227" s="226" t="str">
        <f t="shared" si="153"/>
        <v/>
      </c>
    </row>
    <row r="1228" spans="1:5" ht="36" customHeight="1">
      <c r="A1228" s="325" t="s">
        <v>2198</v>
      </c>
      <c r="B1228" s="223" t="s">
        <v>2199</v>
      </c>
      <c r="C1228" s="225">
        <v>0</v>
      </c>
      <c r="D1228" s="225">
        <v>0</v>
      </c>
      <c r="E1228" s="226" t="str">
        <f t="shared" si="153"/>
        <v/>
      </c>
    </row>
    <row r="1229" spans="1:5" ht="36" customHeight="1">
      <c r="A1229" s="325" t="s">
        <v>2200</v>
      </c>
      <c r="B1229" s="223" t="s">
        <v>2201</v>
      </c>
      <c r="C1229" s="225"/>
      <c r="D1229" s="225"/>
      <c r="E1229" s="397" t="str">
        <f>IF(C1229&lt;&gt;0,D1229/C1229-1,"")</f>
        <v/>
      </c>
    </row>
    <row r="1230" spans="1:5" ht="36" customHeight="1">
      <c r="A1230" s="325" t="s">
        <v>2202</v>
      </c>
      <c r="B1230" s="223" t="s">
        <v>2203</v>
      </c>
      <c r="C1230" s="225">
        <v>0</v>
      </c>
      <c r="D1230" s="225">
        <v>0</v>
      </c>
      <c r="E1230" s="226" t="str">
        <f t="shared" si="153"/>
        <v/>
      </c>
    </row>
    <row r="1231" spans="1:5" ht="36" customHeight="1">
      <c r="A1231" s="325" t="s">
        <v>2204</v>
      </c>
      <c r="B1231" s="223" t="s">
        <v>2205</v>
      </c>
      <c r="C1231" s="225"/>
      <c r="D1231" s="225"/>
      <c r="E1231" s="397" t="str">
        <f>IF(C1231&lt;&gt;0,D1231/C1231-1,"")</f>
        <v/>
      </c>
    </row>
    <row r="1232" spans="1:5" ht="36" customHeight="1">
      <c r="A1232" s="325" t="s">
        <v>2206</v>
      </c>
      <c r="B1232" s="223" t="s">
        <v>2207</v>
      </c>
      <c r="C1232" s="225">
        <v>0</v>
      </c>
      <c r="D1232" s="225">
        <v>0</v>
      </c>
      <c r="E1232" s="226" t="str">
        <f t="shared" si="153"/>
        <v/>
      </c>
    </row>
    <row r="1233" spans="1:5" ht="36" customHeight="1">
      <c r="A1233" s="325" t="s">
        <v>2208</v>
      </c>
      <c r="B1233" s="223" t="s">
        <v>2209</v>
      </c>
      <c r="C1233" s="225">
        <v>0</v>
      </c>
      <c r="D1233" s="225">
        <v>0</v>
      </c>
      <c r="E1233" s="226" t="str">
        <f t="shared" si="153"/>
        <v/>
      </c>
    </row>
    <row r="1234" spans="1:5" ht="36" customHeight="1">
      <c r="A1234" s="325" t="s">
        <v>2210</v>
      </c>
      <c r="B1234" s="223" t="s">
        <v>2211</v>
      </c>
      <c r="C1234" s="225"/>
      <c r="D1234" s="225"/>
      <c r="E1234" s="397" t="str">
        <f>IF(C1234&lt;&gt;0,D1234/C1234-1,"")</f>
        <v/>
      </c>
    </row>
    <row r="1235" spans="1:5" ht="36" customHeight="1">
      <c r="A1235" s="325" t="s">
        <v>2212</v>
      </c>
      <c r="B1235" s="223" t="s">
        <v>2213</v>
      </c>
      <c r="C1235" s="225">
        <v>0</v>
      </c>
      <c r="D1235" s="225">
        <v>0</v>
      </c>
      <c r="E1235" s="226" t="str">
        <f t="shared" si="153"/>
        <v/>
      </c>
    </row>
    <row r="1236" spans="1:5" ht="36" customHeight="1">
      <c r="A1236" s="327">
        <v>2220119</v>
      </c>
      <c r="B1236" s="337" t="s">
        <v>2214</v>
      </c>
      <c r="C1236" s="225">
        <v>0</v>
      </c>
      <c r="D1236" s="225">
        <v>0</v>
      </c>
      <c r="E1236" s="226" t="str">
        <f t="shared" si="153"/>
        <v/>
      </c>
    </row>
    <row r="1237" spans="1:5" ht="36" customHeight="1">
      <c r="A1237" s="327">
        <v>2220120</v>
      </c>
      <c r="B1237" s="337" t="s">
        <v>2215</v>
      </c>
      <c r="C1237" s="225">
        <v>0</v>
      </c>
      <c r="D1237" s="225">
        <v>0</v>
      </c>
      <c r="E1237" s="226" t="str">
        <f t="shared" si="153"/>
        <v/>
      </c>
    </row>
    <row r="1238" spans="1:5" ht="36" customHeight="1">
      <c r="A1238" s="327">
        <v>2220121</v>
      </c>
      <c r="B1238" s="337" t="s">
        <v>2216</v>
      </c>
      <c r="C1238" s="225"/>
      <c r="D1238" s="225"/>
      <c r="E1238" s="397" t="str">
        <f t="shared" ref="E1238:E1241" si="155">IF(C1238&lt;&gt;0,D1238/C1238-1,"")</f>
        <v/>
      </c>
    </row>
    <row r="1239" spans="1:5" ht="36" customHeight="1">
      <c r="A1239" s="325" t="s">
        <v>2217</v>
      </c>
      <c r="B1239" s="223" t="s">
        <v>148</v>
      </c>
      <c r="C1239" s="225"/>
      <c r="D1239" s="225"/>
      <c r="E1239" s="397" t="str">
        <f t="shared" si="155"/>
        <v/>
      </c>
    </row>
    <row r="1240" spans="1:5" ht="36" customHeight="1">
      <c r="A1240" s="325" t="s">
        <v>2218</v>
      </c>
      <c r="B1240" s="223" t="s">
        <v>2219</v>
      </c>
      <c r="C1240" s="225"/>
      <c r="D1240" s="225"/>
      <c r="E1240" s="397" t="str">
        <f t="shared" si="155"/>
        <v/>
      </c>
    </row>
    <row r="1241" spans="1:5" ht="36" customHeight="1">
      <c r="A1241" s="324" t="s">
        <v>2220</v>
      </c>
      <c r="B1241" s="221" t="s">
        <v>2221</v>
      </c>
      <c r="C1241" s="228">
        <f>SUM(C1242:C1254)</f>
        <v>0</v>
      </c>
      <c r="D1241" s="228">
        <f>SUM(D1242:D1254)</f>
        <v>0</v>
      </c>
      <c r="E1241" s="397" t="str">
        <f t="shared" si="155"/>
        <v/>
      </c>
    </row>
    <row r="1242" spans="1:5" ht="36" customHeight="1">
      <c r="A1242" s="325" t="s">
        <v>2222</v>
      </c>
      <c r="B1242" s="223" t="s">
        <v>130</v>
      </c>
      <c r="C1242" s="225">
        <v>0</v>
      </c>
      <c r="D1242" s="225">
        <v>0</v>
      </c>
      <c r="E1242" s="226" t="str">
        <f t="shared" si="153"/>
        <v/>
      </c>
    </row>
    <row r="1243" spans="1:5" ht="36" customHeight="1">
      <c r="A1243" s="325" t="s">
        <v>2223</v>
      </c>
      <c r="B1243" s="223" t="s">
        <v>132</v>
      </c>
      <c r="C1243" s="225">
        <v>0</v>
      </c>
      <c r="D1243" s="225">
        <v>0</v>
      </c>
      <c r="E1243" s="226" t="str">
        <f t="shared" si="153"/>
        <v/>
      </c>
    </row>
    <row r="1244" spans="1:5" ht="36" customHeight="1">
      <c r="A1244" s="325" t="s">
        <v>2224</v>
      </c>
      <c r="B1244" s="223" t="s">
        <v>134</v>
      </c>
      <c r="C1244" s="225">
        <v>0</v>
      </c>
      <c r="D1244" s="225">
        <v>0</v>
      </c>
      <c r="E1244" s="226" t="str">
        <f t="shared" si="153"/>
        <v/>
      </c>
    </row>
    <row r="1245" spans="1:5" ht="36" customHeight="1">
      <c r="A1245" s="325" t="s">
        <v>2225</v>
      </c>
      <c r="B1245" s="223" t="s">
        <v>2226</v>
      </c>
      <c r="C1245" s="225">
        <v>0</v>
      </c>
      <c r="D1245" s="225">
        <v>0</v>
      </c>
      <c r="E1245" s="226" t="str">
        <f t="shared" si="153"/>
        <v/>
      </c>
    </row>
    <row r="1246" spans="1:5" ht="36" customHeight="1">
      <c r="A1246" s="325" t="s">
        <v>2227</v>
      </c>
      <c r="B1246" s="223" t="s">
        <v>2228</v>
      </c>
      <c r="C1246" s="225">
        <v>0</v>
      </c>
      <c r="D1246" s="225">
        <v>0</v>
      </c>
      <c r="E1246" s="226" t="str">
        <f t="shared" si="153"/>
        <v/>
      </c>
    </row>
    <row r="1247" spans="1:5" ht="36" customHeight="1">
      <c r="A1247" s="325" t="s">
        <v>2229</v>
      </c>
      <c r="B1247" s="223" t="s">
        <v>2230</v>
      </c>
      <c r="C1247" s="225">
        <v>0</v>
      </c>
      <c r="D1247" s="225">
        <v>0</v>
      </c>
      <c r="E1247" s="226" t="str">
        <f t="shared" si="153"/>
        <v/>
      </c>
    </row>
    <row r="1248" spans="1:5" ht="36" customHeight="1">
      <c r="A1248" s="325" t="s">
        <v>2231</v>
      </c>
      <c r="B1248" s="223" t="s">
        <v>2232</v>
      </c>
      <c r="C1248" s="225">
        <v>0</v>
      </c>
      <c r="D1248" s="225">
        <v>0</v>
      </c>
      <c r="E1248" s="226" t="str">
        <f t="shared" si="153"/>
        <v/>
      </c>
    </row>
    <row r="1249" spans="1:5" ht="36" customHeight="1">
      <c r="A1249" s="325" t="s">
        <v>2233</v>
      </c>
      <c r="B1249" s="223" t="s">
        <v>2234</v>
      </c>
      <c r="C1249" s="225">
        <v>0</v>
      </c>
      <c r="D1249" s="225">
        <v>0</v>
      </c>
      <c r="E1249" s="226" t="str">
        <f t="shared" si="153"/>
        <v/>
      </c>
    </row>
    <row r="1250" spans="1:5" ht="36" customHeight="1">
      <c r="A1250" s="325" t="s">
        <v>2235</v>
      </c>
      <c r="B1250" s="223" t="s">
        <v>2236</v>
      </c>
      <c r="C1250" s="225">
        <v>0</v>
      </c>
      <c r="D1250" s="225">
        <v>0</v>
      </c>
      <c r="E1250" s="226" t="str">
        <f t="shared" si="153"/>
        <v/>
      </c>
    </row>
    <row r="1251" spans="1:5" ht="36" customHeight="1">
      <c r="A1251" s="325" t="s">
        <v>2237</v>
      </c>
      <c r="B1251" s="223" t="s">
        <v>2238</v>
      </c>
      <c r="C1251" s="225">
        <v>0</v>
      </c>
      <c r="D1251" s="225">
        <v>0</v>
      </c>
      <c r="E1251" s="226" t="str">
        <f t="shared" si="153"/>
        <v/>
      </c>
    </row>
    <row r="1252" spans="1:5" ht="36" customHeight="1">
      <c r="A1252" s="325" t="s">
        <v>2239</v>
      </c>
      <c r="B1252" s="223" t="s">
        <v>2240</v>
      </c>
      <c r="C1252" s="225">
        <v>0</v>
      </c>
      <c r="D1252" s="225">
        <v>0</v>
      </c>
      <c r="E1252" s="226" t="str">
        <f t="shared" si="153"/>
        <v/>
      </c>
    </row>
    <row r="1253" spans="1:5" ht="36" customHeight="1">
      <c r="A1253" s="325" t="s">
        <v>2241</v>
      </c>
      <c r="B1253" s="223" t="s">
        <v>148</v>
      </c>
      <c r="C1253" s="225"/>
      <c r="D1253" s="225"/>
      <c r="E1253" s="397" t="str">
        <f t="shared" ref="E1253:E1254" si="156">IF(C1253&lt;&gt;0,D1253/C1253-1,"")</f>
        <v/>
      </c>
    </row>
    <row r="1254" spans="1:5" ht="36" customHeight="1">
      <c r="A1254" s="325" t="s">
        <v>2242</v>
      </c>
      <c r="B1254" s="223" t="s">
        <v>2243</v>
      </c>
      <c r="C1254" s="225"/>
      <c r="D1254" s="225"/>
      <c r="E1254" s="397" t="str">
        <f t="shared" si="156"/>
        <v/>
      </c>
    </row>
    <row r="1255" spans="1:5" ht="36" customHeight="1">
      <c r="A1255" s="324" t="s">
        <v>2244</v>
      </c>
      <c r="B1255" s="221" t="s">
        <v>2245</v>
      </c>
      <c r="C1255" s="228">
        <f>SUM(C1256:C1260)</f>
        <v>0</v>
      </c>
      <c r="D1255" s="228">
        <f>SUM(D1256:D1260)</f>
        <v>0</v>
      </c>
      <c r="E1255" s="229" t="str">
        <f t="shared" si="153"/>
        <v/>
      </c>
    </row>
    <row r="1256" spans="1:5" ht="36" customHeight="1">
      <c r="A1256" s="325" t="s">
        <v>2246</v>
      </c>
      <c r="B1256" s="223" t="s">
        <v>2247</v>
      </c>
      <c r="C1256" s="225">
        <v>0</v>
      </c>
      <c r="D1256" s="225">
        <v>0</v>
      </c>
      <c r="E1256" s="226" t="str">
        <f t="shared" si="153"/>
        <v/>
      </c>
    </row>
    <row r="1257" spans="1:5" ht="36" customHeight="1">
      <c r="A1257" s="325" t="s">
        <v>2248</v>
      </c>
      <c r="B1257" s="223" t="s">
        <v>2249</v>
      </c>
      <c r="C1257" s="225">
        <v>0</v>
      </c>
      <c r="D1257" s="225">
        <v>0</v>
      </c>
      <c r="E1257" s="226" t="str">
        <f t="shared" si="153"/>
        <v/>
      </c>
    </row>
    <row r="1258" spans="1:5" ht="36" customHeight="1">
      <c r="A1258" s="325" t="s">
        <v>2250</v>
      </c>
      <c r="B1258" s="223" t="s">
        <v>2251</v>
      </c>
      <c r="C1258" s="225">
        <v>0</v>
      </c>
      <c r="D1258" s="225">
        <v>0</v>
      </c>
      <c r="E1258" s="226" t="str">
        <f t="shared" si="153"/>
        <v/>
      </c>
    </row>
    <row r="1259" spans="1:5" ht="36" customHeight="1">
      <c r="A1259" s="327">
        <v>2220305</v>
      </c>
      <c r="B1259" s="337" t="s">
        <v>2252</v>
      </c>
      <c r="C1259" s="225">
        <v>0</v>
      </c>
      <c r="D1259" s="225">
        <v>0</v>
      </c>
      <c r="E1259" s="226" t="str">
        <f t="shared" si="153"/>
        <v/>
      </c>
    </row>
    <row r="1260" spans="1:5" ht="36" customHeight="1">
      <c r="A1260" s="325" t="s">
        <v>2253</v>
      </c>
      <c r="B1260" s="223" t="s">
        <v>2254</v>
      </c>
      <c r="C1260" s="225">
        <v>0</v>
      </c>
      <c r="D1260" s="225">
        <v>0</v>
      </c>
      <c r="E1260" s="226" t="str">
        <f t="shared" si="153"/>
        <v/>
      </c>
    </row>
    <row r="1261" spans="1:5" ht="36" customHeight="1">
      <c r="A1261" s="324" t="s">
        <v>2255</v>
      </c>
      <c r="B1261" s="221" t="s">
        <v>2256</v>
      </c>
      <c r="C1261" s="228">
        <f>SUM(C1262:C1266)</f>
        <v>0</v>
      </c>
      <c r="D1261" s="228">
        <f>SUM(D1262:D1266)</f>
        <v>0</v>
      </c>
      <c r="E1261" s="229" t="str">
        <f t="shared" si="153"/>
        <v/>
      </c>
    </row>
    <row r="1262" spans="1:5" ht="36" customHeight="1">
      <c r="A1262" s="325" t="s">
        <v>2257</v>
      </c>
      <c r="B1262" s="223" t="s">
        <v>2258</v>
      </c>
      <c r="C1262" s="225">
        <v>0</v>
      </c>
      <c r="D1262" s="225">
        <v>0</v>
      </c>
      <c r="E1262" s="226" t="str">
        <f t="shared" si="153"/>
        <v/>
      </c>
    </row>
    <row r="1263" spans="1:5" ht="36" customHeight="1">
      <c r="A1263" s="325" t="s">
        <v>2259</v>
      </c>
      <c r="B1263" s="223" t="s">
        <v>2260</v>
      </c>
      <c r="C1263" s="225">
        <v>0</v>
      </c>
      <c r="D1263" s="225">
        <v>0</v>
      </c>
      <c r="E1263" s="226" t="str">
        <f t="shared" si="153"/>
        <v/>
      </c>
    </row>
    <row r="1264" spans="1:5" ht="36" customHeight="1">
      <c r="A1264" s="325" t="s">
        <v>2261</v>
      </c>
      <c r="B1264" s="223" t="s">
        <v>2262</v>
      </c>
      <c r="C1264" s="225">
        <v>0</v>
      </c>
      <c r="D1264" s="225">
        <v>0</v>
      </c>
      <c r="E1264" s="226" t="str">
        <f t="shared" si="153"/>
        <v/>
      </c>
    </row>
    <row r="1265" spans="1:5" ht="36" customHeight="1">
      <c r="A1265" s="325" t="s">
        <v>2263</v>
      </c>
      <c r="B1265" s="223" t="s">
        <v>2264</v>
      </c>
      <c r="C1265" s="225">
        <v>0</v>
      </c>
      <c r="D1265" s="225">
        <v>0</v>
      </c>
      <c r="E1265" s="226" t="str">
        <f t="shared" si="153"/>
        <v/>
      </c>
    </row>
    <row r="1266" spans="1:5" ht="36" customHeight="1">
      <c r="A1266" s="325" t="s">
        <v>2265</v>
      </c>
      <c r="B1266" s="223" t="s">
        <v>2266</v>
      </c>
      <c r="C1266" s="225">
        <v>0</v>
      </c>
      <c r="D1266" s="225">
        <v>0</v>
      </c>
      <c r="E1266" s="226" t="str">
        <f t="shared" si="153"/>
        <v/>
      </c>
    </row>
    <row r="1267" spans="1:5" ht="36" customHeight="1">
      <c r="A1267" s="324" t="s">
        <v>2267</v>
      </c>
      <c r="B1267" s="221" t="s">
        <v>2268</v>
      </c>
      <c r="C1267" s="228">
        <f>SUM(C1268:C1279)</f>
        <v>0</v>
      </c>
      <c r="D1267" s="228">
        <f>SUM(D1268:D1279)</f>
        <v>0</v>
      </c>
      <c r="E1267" s="397" t="str">
        <f>IF(C1267&lt;&gt;0,D1267/C1267-1,"")</f>
        <v/>
      </c>
    </row>
    <row r="1268" spans="1:5" ht="36" customHeight="1">
      <c r="A1268" s="325" t="s">
        <v>2269</v>
      </c>
      <c r="B1268" s="223" t="s">
        <v>2270</v>
      </c>
      <c r="C1268" s="225">
        <v>0</v>
      </c>
      <c r="D1268" s="225">
        <v>0</v>
      </c>
      <c r="E1268" s="226" t="str">
        <f t="shared" si="153"/>
        <v/>
      </c>
    </row>
    <row r="1269" spans="1:5" ht="36" customHeight="1">
      <c r="A1269" s="325" t="s">
        <v>2271</v>
      </c>
      <c r="B1269" s="223" t="s">
        <v>2272</v>
      </c>
      <c r="C1269" s="225">
        <v>0</v>
      </c>
      <c r="D1269" s="225">
        <v>0</v>
      </c>
      <c r="E1269" s="226" t="str">
        <f t="shared" si="153"/>
        <v/>
      </c>
    </row>
    <row r="1270" spans="1:5" ht="36" customHeight="1">
      <c r="A1270" s="325" t="s">
        <v>2273</v>
      </c>
      <c r="B1270" s="223" t="s">
        <v>2274</v>
      </c>
      <c r="C1270" s="225">
        <v>0</v>
      </c>
      <c r="D1270" s="225">
        <v>0</v>
      </c>
      <c r="E1270" s="226" t="str">
        <f t="shared" si="153"/>
        <v/>
      </c>
    </row>
    <row r="1271" spans="1:5" ht="36" customHeight="1">
      <c r="A1271" s="325" t="s">
        <v>2275</v>
      </c>
      <c r="B1271" s="223" t="s">
        <v>2276</v>
      </c>
      <c r="C1271" s="225">
        <v>0</v>
      </c>
      <c r="D1271" s="225">
        <v>0</v>
      </c>
      <c r="E1271" s="226" t="str">
        <f t="shared" si="153"/>
        <v/>
      </c>
    </row>
    <row r="1272" spans="1:5" ht="36" customHeight="1">
      <c r="A1272" s="325" t="s">
        <v>2277</v>
      </c>
      <c r="B1272" s="223" t="s">
        <v>2278</v>
      </c>
      <c r="C1272" s="225">
        <v>0</v>
      </c>
      <c r="D1272" s="225">
        <v>0</v>
      </c>
      <c r="E1272" s="226" t="str">
        <f t="shared" si="153"/>
        <v/>
      </c>
    </row>
    <row r="1273" spans="1:5" ht="36" customHeight="1">
      <c r="A1273" s="325" t="s">
        <v>2279</v>
      </c>
      <c r="B1273" s="223" t="s">
        <v>2280</v>
      </c>
      <c r="C1273" s="225">
        <v>0</v>
      </c>
      <c r="D1273" s="225">
        <v>0</v>
      </c>
      <c r="E1273" s="226" t="str">
        <f t="shared" si="153"/>
        <v/>
      </c>
    </row>
    <row r="1274" spans="1:5" ht="36" customHeight="1">
      <c r="A1274" s="325" t="s">
        <v>2281</v>
      </c>
      <c r="B1274" s="223" t="s">
        <v>2282</v>
      </c>
      <c r="C1274" s="225">
        <v>0</v>
      </c>
      <c r="D1274" s="225">
        <v>0</v>
      </c>
      <c r="E1274" s="226" t="str">
        <f t="shared" si="153"/>
        <v/>
      </c>
    </row>
    <row r="1275" spans="1:5" ht="36" customHeight="1">
      <c r="A1275" s="325" t="s">
        <v>2283</v>
      </c>
      <c r="B1275" s="223" t="s">
        <v>2284</v>
      </c>
      <c r="C1275" s="225"/>
      <c r="D1275" s="225"/>
      <c r="E1275" s="397" t="str">
        <f t="shared" ref="E1275:E1276" si="157">IF(C1275&lt;&gt;0,D1275/C1275-1,"")</f>
        <v/>
      </c>
    </row>
    <row r="1276" spans="1:5" ht="36" customHeight="1">
      <c r="A1276" s="325" t="s">
        <v>2285</v>
      </c>
      <c r="B1276" s="223" t="s">
        <v>2286</v>
      </c>
      <c r="C1276" s="225"/>
      <c r="D1276" s="225"/>
      <c r="E1276" s="397" t="str">
        <f t="shared" si="157"/>
        <v/>
      </c>
    </row>
    <row r="1277" spans="1:5" ht="36" customHeight="1">
      <c r="A1277" s="325" t="s">
        <v>2287</v>
      </c>
      <c r="B1277" s="223" t="s">
        <v>2288</v>
      </c>
      <c r="C1277" s="225">
        <v>0</v>
      </c>
      <c r="D1277" s="225">
        <v>0</v>
      </c>
      <c r="E1277" s="226" t="str">
        <f t="shared" si="153"/>
        <v/>
      </c>
    </row>
    <row r="1278" spans="1:5" ht="36" customHeight="1">
      <c r="A1278" s="223">
        <v>2220511</v>
      </c>
      <c r="B1278" s="223" t="s">
        <v>2289</v>
      </c>
      <c r="C1278" s="225">
        <v>0</v>
      </c>
      <c r="D1278" s="225">
        <v>0</v>
      </c>
      <c r="E1278" s="226" t="str">
        <f t="shared" si="153"/>
        <v/>
      </c>
    </row>
    <row r="1279" spans="1:5" ht="36" customHeight="1">
      <c r="A1279" s="325" t="s">
        <v>2290</v>
      </c>
      <c r="B1279" s="223" t="s">
        <v>2291</v>
      </c>
      <c r="C1279" s="225">
        <v>0</v>
      </c>
      <c r="D1279" s="225">
        <v>0</v>
      </c>
      <c r="E1279" s="226" t="str">
        <f t="shared" si="153"/>
        <v/>
      </c>
    </row>
    <row r="1280" spans="1:5" ht="36" customHeight="1">
      <c r="A1280" s="324" t="s">
        <v>2292</v>
      </c>
      <c r="B1280" s="402" t="s">
        <v>3208</v>
      </c>
      <c r="C1280" s="338"/>
      <c r="D1280" s="338"/>
      <c r="E1280" s="397" t="str">
        <f t="shared" ref="E1280:E1283" si="158">IF(C1280&lt;&gt;0,D1280/C1280-1,"")</f>
        <v/>
      </c>
    </row>
    <row r="1281" spans="1:5" ht="36" customHeight="1">
      <c r="A1281" s="324" t="s">
        <v>105</v>
      </c>
      <c r="B1281" s="221" t="s">
        <v>106</v>
      </c>
      <c r="C1281" s="228">
        <f>SUM(C1282,C1294,C1300,C1306,C1314,C1327,C1331,C1337,C1339)</f>
        <v>741</v>
      </c>
      <c r="D1281" s="228">
        <f>SUM(D1282,D1294,D1300,D1306,D1314,D1327,D1331,D1337,D1339)</f>
        <v>654</v>
      </c>
      <c r="E1281" s="397">
        <f t="shared" si="158"/>
        <v>-0.11700000000000001</v>
      </c>
    </row>
    <row r="1282" spans="1:5" ht="36" customHeight="1">
      <c r="A1282" s="324" t="s">
        <v>2293</v>
      </c>
      <c r="B1282" s="221" t="s">
        <v>2294</v>
      </c>
      <c r="C1282" s="228">
        <f>SUM(C1283:C1293)</f>
        <v>452</v>
      </c>
      <c r="D1282" s="228">
        <f>SUM(D1283:D1293)</f>
        <v>415</v>
      </c>
      <c r="E1282" s="397">
        <f t="shared" si="158"/>
        <v>-8.2000000000000003E-2</v>
      </c>
    </row>
    <row r="1283" spans="1:5" ht="36" customHeight="1">
      <c r="A1283" s="325" t="s">
        <v>2295</v>
      </c>
      <c r="B1283" s="223" t="s">
        <v>130</v>
      </c>
      <c r="C1283" s="409">
        <v>407</v>
      </c>
      <c r="D1283" s="409">
        <v>346</v>
      </c>
      <c r="E1283" s="397">
        <f t="shared" si="158"/>
        <v>-0.15</v>
      </c>
    </row>
    <row r="1284" spans="1:5" ht="36" customHeight="1">
      <c r="A1284" s="325" t="s">
        <v>2296</v>
      </c>
      <c r="B1284" s="223" t="s">
        <v>132</v>
      </c>
      <c r="C1284" s="409">
        <v>0</v>
      </c>
      <c r="D1284" s="409">
        <v>0</v>
      </c>
      <c r="E1284" s="226" t="str">
        <f t="shared" ref="E1284:E1346" si="159">IF(C1284&gt;0,D1284/C1284-1,IF(C1284&lt;0,-(D1284/C1284-1),""))</f>
        <v/>
      </c>
    </row>
    <row r="1285" spans="1:5" ht="36" customHeight="1">
      <c r="A1285" s="325" t="s">
        <v>2297</v>
      </c>
      <c r="B1285" s="223" t="s">
        <v>134</v>
      </c>
      <c r="C1285" s="409">
        <v>0</v>
      </c>
      <c r="D1285" s="409">
        <v>0</v>
      </c>
      <c r="E1285" s="226" t="str">
        <f t="shared" si="159"/>
        <v/>
      </c>
    </row>
    <row r="1286" spans="1:5" ht="36" customHeight="1">
      <c r="A1286" s="325" t="s">
        <v>2298</v>
      </c>
      <c r="B1286" s="223" t="s">
        <v>2299</v>
      </c>
      <c r="C1286" s="409">
        <v>0</v>
      </c>
      <c r="D1286" s="409">
        <v>20</v>
      </c>
      <c r="E1286" s="226" t="str">
        <f t="shared" si="159"/>
        <v/>
      </c>
    </row>
    <row r="1287" spans="1:5" ht="36" customHeight="1">
      <c r="A1287" s="325" t="s">
        <v>2300</v>
      </c>
      <c r="B1287" s="223" t="s">
        <v>2301</v>
      </c>
      <c r="C1287" s="409">
        <v>0</v>
      </c>
      <c r="D1287" s="409">
        <v>0</v>
      </c>
      <c r="E1287" s="226" t="str">
        <f t="shared" si="159"/>
        <v/>
      </c>
    </row>
    <row r="1288" spans="1:5" ht="36" customHeight="1">
      <c r="A1288" s="325" t="s">
        <v>2302</v>
      </c>
      <c r="B1288" s="223" t="s">
        <v>2303</v>
      </c>
      <c r="C1288" s="409">
        <v>20</v>
      </c>
      <c r="D1288" s="409">
        <v>39</v>
      </c>
      <c r="E1288" s="226">
        <f t="shared" si="159"/>
        <v>0.95</v>
      </c>
    </row>
    <row r="1289" spans="1:5" ht="36" customHeight="1">
      <c r="A1289" s="325" t="s">
        <v>2304</v>
      </c>
      <c r="B1289" s="223" t="s">
        <v>2305</v>
      </c>
      <c r="C1289" s="409">
        <v>0</v>
      </c>
      <c r="D1289" s="409">
        <v>0</v>
      </c>
      <c r="E1289" s="226" t="str">
        <f t="shared" si="159"/>
        <v/>
      </c>
    </row>
    <row r="1290" spans="1:5" ht="36" customHeight="1">
      <c r="A1290" s="325" t="s">
        <v>2306</v>
      </c>
      <c r="B1290" s="223" t="s">
        <v>2307</v>
      </c>
      <c r="C1290" s="409">
        <v>0</v>
      </c>
      <c r="D1290" s="409">
        <v>0</v>
      </c>
      <c r="E1290" s="226" t="str">
        <f t="shared" si="159"/>
        <v/>
      </c>
    </row>
    <row r="1291" spans="1:5" ht="36" customHeight="1">
      <c r="A1291" s="325" t="s">
        <v>2308</v>
      </c>
      <c r="B1291" s="223" t="s">
        <v>2309</v>
      </c>
      <c r="C1291" s="409">
        <v>25</v>
      </c>
      <c r="D1291" s="409">
        <v>0</v>
      </c>
      <c r="E1291" s="397">
        <f t="shared" ref="E1291:E1292" si="160">IF(C1291&lt;&gt;0,D1291/C1291-1,"")</f>
        <v>-1</v>
      </c>
    </row>
    <row r="1292" spans="1:5" ht="36" customHeight="1">
      <c r="A1292" s="325" t="s">
        <v>2310</v>
      </c>
      <c r="B1292" s="223" t="s">
        <v>148</v>
      </c>
      <c r="C1292" s="409">
        <v>0</v>
      </c>
      <c r="D1292" s="409">
        <v>0</v>
      </c>
      <c r="E1292" s="397" t="str">
        <f t="shared" si="160"/>
        <v/>
      </c>
    </row>
    <row r="1293" spans="1:5" ht="36" customHeight="1">
      <c r="A1293" s="325" t="s">
        <v>2311</v>
      </c>
      <c r="B1293" s="223" t="s">
        <v>2312</v>
      </c>
      <c r="C1293" s="409">
        <v>0</v>
      </c>
      <c r="D1293" s="409">
        <v>10</v>
      </c>
      <c r="E1293" s="226" t="str">
        <f t="shared" si="159"/>
        <v/>
      </c>
    </row>
    <row r="1294" spans="1:5" ht="36" customHeight="1">
      <c r="A1294" s="324" t="s">
        <v>2313</v>
      </c>
      <c r="B1294" s="221" t="s">
        <v>2314</v>
      </c>
      <c r="C1294" s="228">
        <f>SUM(C1295:C1299)</f>
        <v>209</v>
      </c>
      <c r="D1294" s="228">
        <f>SUM(D1295:D1299)</f>
        <v>239</v>
      </c>
      <c r="E1294" s="397">
        <f>IF(C1294&lt;&gt;0,D1294/C1294-1,"")</f>
        <v>0.14399999999999999</v>
      </c>
    </row>
    <row r="1295" spans="1:5" ht="36" customHeight="1">
      <c r="A1295" s="325" t="s">
        <v>2315</v>
      </c>
      <c r="B1295" s="223" t="s">
        <v>130</v>
      </c>
      <c r="C1295" s="409">
        <v>209</v>
      </c>
      <c r="D1295" s="409">
        <v>200</v>
      </c>
      <c r="E1295" s="226">
        <f t="shared" si="159"/>
        <v>-4.2999999999999997E-2</v>
      </c>
    </row>
    <row r="1296" spans="1:5" ht="36" customHeight="1">
      <c r="A1296" s="325" t="s">
        <v>2316</v>
      </c>
      <c r="B1296" s="223" t="s">
        <v>132</v>
      </c>
      <c r="C1296" s="409">
        <v>0</v>
      </c>
      <c r="D1296" s="409">
        <v>0</v>
      </c>
      <c r="E1296" s="226" t="str">
        <f t="shared" si="159"/>
        <v/>
      </c>
    </row>
    <row r="1297" spans="1:5" ht="36" customHeight="1">
      <c r="A1297" s="325" t="s">
        <v>2317</v>
      </c>
      <c r="B1297" s="223" t="s">
        <v>134</v>
      </c>
      <c r="C1297" s="409">
        <v>0</v>
      </c>
      <c r="D1297" s="409">
        <v>0</v>
      </c>
      <c r="E1297" s="226" t="str">
        <f t="shared" si="159"/>
        <v/>
      </c>
    </row>
    <row r="1298" spans="1:5" ht="36" customHeight="1">
      <c r="A1298" s="325" t="s">
        <v>2318</v>
      </c>
      <c r="B1298" s="223" t="s">
        <v>2319</v>
      </c>
      <c r="C1298" s="409">
        <v>0</v>
      </c>
      <c r="D1298" s="409">
        <v>39</v>
      </c>
      <c r="E1298" s="397" t="str">
        <f>IF(C1298&lt;&gt;0,D1298/C1298-1,"")</f>
        <v/>
      </c>
    </row>
    <row r="1299" spans="1:5" ht="36" customHeight="1">
      <c r="A1299" s="325" t="s">
        <v>2320</v>
      </c>
      <c r="B1299" s="223" t="s">
        <v>2321</v>
      </c>
      <c r="C1299" s="409">
        <v>0</v>
      </c>
      <c r="D1299" s="409">
        <v>0</v>
      </c>
      <c r="E1299" s="226" t="str">
        <f t="shared" si="159"/>
        <v/>
      </c>
    </row>
    <row r="1300" spans="1:5" ht="36" customHeight="1">
      <c r="A1300" s="324" t="s">
        <v>2322</v>
      </c>
      <c r="B1300" s="221" t="s">
        <v>2323</v>
      </c>
      <c r="C1300" s="228">
        <f>SUM(C1301:C1305)</f>
        <v>0</v>
      </c>
      <c r="D1300" s="228">
        <f>SUM(D1301:D1305)</f>
        <v>0</v>
      </c>
      <c r="E1300" s="397" t="str">
        <f t="shared" ref="E1300:E1301" si="161">IF(C1300&lt;&gt;0,D1300/C1300-1,"")</f>
        <v/>
      </c>
    </row>
    <row r="1301" spans="1:5" ht="36" customHeight="1">
      <c r="A1301" s="325" t="s">
        <v>2324</v>
      </c>
      <c r="B1301" s="223" t="s">
        <v>130</v>
      </c>
      <c r="C1301" s="225"/>
      <c r="D1301" s="225"/>
      <c r="E1301" s="397" t="str">
        <f t="shared" si="161"/>
        <v/>
      </c>
    </row>
    <row r="1302" spans="1:5" ht="36" customHeight="1">
      <c r="A1302" s="325" t="s">
        <v>2325</v>
      </c>
      <c r="B1302" s="223" t="s">
        <v>132</v>
      </c>
      <c r="C1302" s="225">
        <v>0</v>
      </c>
      <c r="D1302" s="225">
        <v>0</v>
      </c>
      <c r="E1302" s="226" t="str">
        <f t="shared" si="159"/>
        <v/>
      </c>
    </row>
    <row r="1303" spans="1:5" ht="36" customHeight="1">
      <c r="A1303" s="325" t="s">
        <v>2326</v>
      </c>
      <c r="B1303" s="223" t="s">
        <v>134</v>
      </c>
      <c r="C1303" s="225">
        <v>0</v>
      </c>
      <c r="D1303" s="225">
        <v>0</v>
      </c>
      <c r="E1303" s="226" t="str">
        <f t="shared" si="159"/>
        <v/>
      </c>
    </row>
    <row r="1304" spans="1:5" ht="36" customHeight="1">
      <c r="A1304" s="325" t="s">
        <v>2327</v>
      </c>
      <c r="B1304" s="223" t="s">
        <v>2328</v>
      </c>
      <c r="C1304" s="225"/>
      <c r="D1304" s="225"/>
      <c r="E1304" s="397" t="str">
        <f t="shared" ref="E1304:E1306" si="162">IF(C1304&lt;&gt;0,D1304/C1304-1,"")</f>
        <v/>
      </c>
    </row>
    <row r="1305" spans="1:5" ht="36" customHeight="1">
      <c r="A1305" s="325" t="s">
        <v>2329</v>
      </c>
      <c r="B1305" s="223" t="s">
        <v>2330</v>
      </c>
      <c r="C1305" s="225"/>
      <c r="D1305" s="225"/>
      <c r="E1305" s="397" t="str">
        <f t="shared" si="162"/>
        <v/>
      </c>
    </row>
    <row r="1306" spans="1:5" ht="36" customHeight="1">
      <c r="A1306" s="324" t="s">
        <v>2331</v>
      </c>
      <c r="B1306" s="221" t="s">
        <v>2332</v>
      </c>
      <c r="C1306" s="228">
        <f>SUM(C1307:C1313)</f>
        <v>0</v>
      </c>
      <c r="D1306" s="228">
        <f>SUM(D1307:D1313)</f>
        <v>0</v>
      </c>
      <c r="E1306" s="397" t="str">
        <f t="shared" si="162"/>
        <v/>
      </c>
    </row>
    <row r="1307" spans="1:5" ht="36" customHeight="1">
      <c r="A1307" s="325" t="s">
        <v>2333</v>
      </c>
      <c r="B1307" s="223" t="s">
        <v>130</v>
      </c>
      <c r="C1307" s="225">
        <v>0</v>
      </c>
      <c r="D1307" s="225">
        <v>0</v>
      </c>
      <c r="E1307" s="226" t="str">
        <f t="shared" si="159"/>
        <v/>
      </c>
    </row>
    <row r="1308" spans="1:5" ht="36" customHeight="1">
      <c r="A1308" s="325" t="s">
        <v>2334</v>
      </c>
      <c r="B1308" s="223" t="s">
        <v>132</v>
      </c>
      <c r="C1308" s="225">
        <v>0</v>
      </c>
      <c r="D1308" s="225">
        <v>0</v>
      </c>
      <c r="E1308" s="226" t="str">
        <f t="shared" si="159"/>
        <v/>
      </c>
    </row>
    <row r="1309" spans="1:5" ht="36" customHeight="1">
      <c r="A1309" s="325" t="s">
        <v>2335</v>
      </c>
      <c r="B1309" s="223" t="s">
        <v>134</v>
      </c>
      <c r="C1309" s="225">
        <v>0</v>
      </c>
      <c r="D1309" s="225">
        <v>0</v>
      </c>
      <c r="E1309" s="226" t="str">
        <f t="shared" si="159"/>
        <v/>
      </c>
    </row>
    <row r="1310" spans="1:5" ht="36" customHeight="1">
      <c r="A1310" s="325" t="s">
        <v>2336</v>
      </c>
      <c r="B1310" s="223" t="s">
        <v>2337</v>
      </c>
      <c r="C1310" s="225"/>
      <c r="D1310" s="225"/>
      <c r="E1310" s="397" t="str">
        <f t="shared" ref="E1310:E1312" si="163">IF(C1310&lt;&gt;0,D1310/C1310-1,"")</f>
        <v/>
      </c>
    </row>
    <row r="1311" spans="1:5" ht="36" customHeight="1">
      <c r="A1311" s="325" t="s">
        <v>2338</v>
      </c>
      <c r="B1311" s="223" t="s">
        <v>2339</v>
      </c>
      <c r="C1311" s="225"/>
      <c r="D1311" s="225"/>
      <c r="E1311" s="397" t="str">
        <f t="shared" si="163"/>
        <v/>
      </c>
    </row>
    <row r="1312" spans="1:5" ht="36" customHeight="1">
      <c r="A1312" s="325" t="s">
        <v>2340</v>
      </c>
      <c r="B1312" s="223" t="s">
        <v>148</v>
      </c>
      <c r="C1312" s="225"/>
      <c r="D1312" s="225"/>
      <c r="E1312" s="397" t="str">
        <f t="shared" si="163"/>
        <v/>
      </c>
    </row>
    <row r="1313" spans="1:5" ht="36" customHeight="1">
      <c r="A1313" s="325" t="s">
        <v>2341</v>
      </c>
      <c r="B1313" s="223" t="s">
        <v>2342</v>
      </c>
      <c r="C1313" s="225">
        <v>0</v>
      </c>
      <c r="D1313" s="225">
        <v>0</v>
      </c>
      <c r="E1313" s="226" t="str">
        <f t="shared" si="159"/>
        <v/>
      </c>
    </row>
    <row r="1314" spans="1:5" ht="36" customHeight="1">
      <c r="A1314" s="324" t="s">
        <v>2343</v>
      </c>
      <c r="B1314" s="221" t="s">
        <v>2344</v>
      </c>
      <c r="C1314" s="228">
        <f>SUM(C1315:C1326)</f>
        <v>0</v>
      </c>
      <c r="D1314" s="228">
        <f>SUM(D1315:D1326)</f>
        <v>0</v>
      </c>
      <c r="E1314" s="397" t="str">
        <f>IF(C1314&lt;&gt;0,D1314/C1314-1,"")</f>
        <v/>
      </c>
    </row>
    <row r="1315" spans="1:5" ht="36" customHeight="1">
      <c r="A1315" s="325" t="s">
        <v>2345</v>
      </c>
      <c r="B1315" s="223" t="s">
        <v>130</v>
      </c>
      <c r="C1315" s="225">
        <v>0</v>
      </c>
      <c r="D1315" s="225">
        <v>0</v>
      </c>
      <c r="E1315" s="226" t="str">
        <f t="shared" si="159"/>
        <v/>
      </c>
    </row>
    <row r="1316" spans="1:5" ht="36" customHeight="1">
      <c r="A1316" s="325" t="s">
        <v>2346</v>
      </c>
      <c r="B1316" s="223" t="s">
        <v>132</v>
      </c>
      <c r="C1316" s="225">
        <v>0</v>
      </c>
      <c r="D1316" s="225">
        <v>0</v>
      </c>
      <c r="E1316" s="226" t="str">
        <f t="shared" si="159"/>
        <v/>
      </c>
    </row>
    <row r="1317" spans="1:5" ht="36" customHeight="1">
      <c r="A1317" s="325" t="s">
        <v>2347</v>
      </c>
      <c r="B1317" s="223" t="s">
        <v>134</v>
      </c>
      <c r="C1317" s="225">
        <v>0</v>
      </c>
      <c r="D1317" s="225">
        <v>0</v>
      </c>
      <c r="E1317" s="226" t="str">
        <f t="shared" si="159"/>
        <v/>
      </c>
    </row>
    <row r="1318" spans="1:5" ht="36" customHeight="1">
      <c r="A1318" s="325" t="s">
        <v>2348</v>
      </c>
      <c r="B1318" s="223" t="s">
        <v>2349</v>
      </c>
      <c r="C1318" s="225"/>
      <c r="D1318" s="225"/>
      <c r="E1318" s="397" t="str">
        <f t="shared" ref="E1318:E1320" si="164">IF(C1318&lt;&gt;0,D1318/C1318-1,"")</f>
        <v/>
      </c>
    </row>
    <row r="1319" spans="1:5" ht="36" customHeight="1">
      <c r="A1319" s="325" t="s">
        <v>2350</v>
      </c>
      <c r="B1319" s="223" t="s">
        <v>2351</v>
      </c>
      <c r="C1319" s="225"/>
      <c r="D1319" s="225"/>
      <c r="E1319" s="397" t="str">
        <f t="shared" si="164"/>
        <v/>
      </c>
    </row>
    <row r="1320" spans="1:5" ht="36" customHeight="1">
      <c r="A1320" s="325" t="s">
        <v>2352</v>
      </c>
      <c r="B1320" s="223" t="s">
        <v>2353</v>
      </c>
      <c r="C1320" s="225"/>
      <c r="D1320" s="225"/>
      <c r="E1320" s="397" t="str">
        <f t="shared" si="164"/>
        <v/>
      </c>
    </row>
    <row r="1321" spans="1:5" ht="36" customHeight="1">
      <c r="A1321" s="325" t="s">
        <v>2354</v>
      </c>
      <c r="B1321" s="223" t="s">
        <v>2355</v>
      </c>
      <c r="C1321" s="225">
        <v>0</v>
      </c>
      <c r="D1321" s="225">
        <v>0</v>
      </c>
      <c r="E1321" s="226" t="str">
        <f t="shared" si="159"/>
        <v/>
      </c>
    </row>
    <row r="1322" spans="1:5" ht="36" customHeight="1">
      <c r="A1322" s="325" t="s">
        <v>2356</v>
      </c>
      <c r="B1322" s="223" t="s">
        <v>2357</v>
      </c>
      <c r="C1322" s="225">
        <v>0</v>
      </c>
      <c r="D1322" s="225">
        <v>0</v>
      </c>
      <c r="E1322" s="226" t="str">
        <f t="shared" si="159"/>
        <v/>
      </c>
    </row>
    <row r="1323" spans="1:5" ht="36" customHeight="1">
      <c r="A1323" s="325" t="s">
        <v>2358</v>
      </c>
      <c r="B1323" s="223" t="s">
        <v>2359</v>
      </c>
      <c r="C1323" s="225">
        <v>0</v>
      </c>
      <c r="D1323" s="225">
        <v>0</v>
      </c>
      <c r="E1323" s="226" t="str">
        <f t="shared" si="159"/>
        <v/>
      </c>
    </row>
    <row r="1324" spans="1:5" ht="36" customHeight="1">
      <c r="A1324" s="325" t="s">
        <v>2360</v>
      </c>
      <c r="B1324" s="223" t="s">
        <v>2361</v>
      </c>
      <c r="C1324" s="225">
        <v>0</v>
      </c>
      <c r="D1324" s="225">
        <v>0</v>
      </c>
      <c r="E1324" s="226" t="str">
        <f t="shared" si="159"/>
        <v/>
      </c>
    </row>
    <row r="1325" spans="1:5" ht="36" customHeight="1">
      <c r="A1325" s="325" t="s">
        <v>2362</v>
      </c>
      <c r="B1325" s="223" t="s">
        <v>2363</v>
      </c>
      <c r="C1325" s="225"/>
      <c r="D1325" s="225"/>
      <c r="E1325" s="397" t="str">
        <f t="shared" ref="E1325:E1328" si="165">IF(C1325&lt;&gt;0,D1325/C1325-1,"")</f>
        <v/>
      </c>
    </row>
    <row r="1326" spans="1:5" ht="36" customHeight="1">
      <c r="A1326" s="325" t="s">
        <v>2364</v>
      </c>
      <c r="B1326" s="223" t="s">
        <v>2365</v>
      </c>
      <c r="C1326" s="225"/>
      <c r="D1326" s="225"/>
      <c r="E1326" s="397" t="str">
        <f t="shared" si="165"/>
        <v/>
      </c>
    </row>
    <row r="1327" spans="1:5" ht="36" customHeight="1">
      <c r="A1327" s="324" t="s">
        <v>2366</v>
      </c>
      <c r="B1327" s="221" t="s">
        <v>2367</v>
      </c>
      <c r="C1327" s="228">
        <f>SUM(C1328:C1330)</f>
        <v>60</v>
      </c>
      <c r="D1327" s="228">
        <f>SUM(D1328:D1330)</f>
        <v>0</v>
      </c>
      <c r="E1327" s="397">
        <f t="shared" si="165"/>
        <v>-1</v>
      </c>
    </row>
    <row r="1328" spans="1:5" ht="36" customHeight="1">
      <c r="A1328" s="325" t="s">
        <v>2368</v>
      </c>
      <c r="B1328" s="223" t="s">
        <v>2369</v>
      </c>
      <c r="C1328" s="225">
        <v>60</v>
      </c>
      <c r="D1328" s="225"/>
      <c r="E1328" s="397">
        <f t="shared" si="165"/>
        <v>-1</v>
      </c>
    </row>
    <row r="1329" spans="1:5" ht="36" customHeight="1">
      <c r="A1329" s="325" t="s">
        <v>2370</v>
      </c>
      <c r="B1329" s="223" t="s">
        <v>2371</v>
      </c>
      <c r="C1329" s="225">
        <v>0</v>
      </c>
      <c r="D1329" s="225"/>
      <c r="E1329" s="226" t="str">
        <f t="shared" si="159"/>
        <v/>
      </c>
    </row>
    <row r="1330" spans="1:5" ht="36" customHeight="1">
      <c r="A1330" s="325" t="s">
        <v>2372</v>
      </c>
      <c r="B1330" s="223" t="s">
        <v>2373</v>
      </c>
      <c r="C1330" s="225"/>
      <c r="D1330" s="225"/>
      <c r="E1330" s="397" t="str">
        <f>IF(C1330&lt;&gt;0,D1330/C1330-1,"")</f>
        <v/>
      </c>
    </row>
    <row r="1331" spans="1:5" ht="36" customHeight="1">
      <c r="A1331" s="324" t="s">
        <v>2374</v>
      </c>
      <c r="B1331" s="221" t="s">
        <v>2375</v>
      </c>
      <c r="C1331" s="228">
        <f>SUM(C1332:C1336)</f>
        <v>0</v>
      </c>
      <c r="D1331" s="228">
        <f>SUM(D1332:D1336)</f>
        <v>0</v>
      </c>
      <c r="E1331" s="229" t="str">
        <f t="shared" si="159"/>
        <v/>
      </c>
    </row>
    <row r="1332" spans="1:5" ht="36" customHeight="1">
      <c r="A1332" s="325" t="s">
        <v>2376</v>
      </c>
      <c r="B1332" s="223" t="s">
        <v>2377</v>
      </c>
      <c r="C1332" s="225">
        <v>0</v>
      </c>
      <c r="D1332" s="225">
        <v>0</v>
      </c>
      <c r="E1332" s="226" t="str">
        <f t="shared" si="159"/>
        <v/>
      </c>
    </row>
    <row r="1333" spans="1:5" ht="36" customHeight="1">
      <c r="A1333" s="325" t="s">
        <v>2378</v>
      </c>
      <c r="B1333" s="223" t="s">
        <v>2379</v>
      </c>
      <c r="C1333" s="225">
        <v>0</v>
      </c>
      <c r="D1333" s="225">
        <v>0</v>
      </c>
      <c r="E1333" s="226" t="str">
        <f t="shared" si="159"/>
        <v/>
      </c>
    </row>
    <row r="1334" spans="1:5" ht="36" customHeight="1">
      <c r="A1334" s="325" t="s">
        <v>2380</v>
      </c>
      <c r="B1334" s="223" t="s">
        <v>2381</v>
      </c>
      <c r="C1334" s="225">
        <v>0</v>
      </c>
      <c r="D1334" s="225">
        <v>0</v>
      </c>
      <c r="E1334" s="226" t="str">
        <f t="shared" si="159"/>
        <v/>
      </c>
    </row>
    <row r="1335" spans="1:5" ht="36" customHeight="1">
      <c r="A1335" s="325" t="s">
        <v>2382</v>
      </c>
      <c r="B1335" s="223" t="s">
        <v>2383</v>
      </c>
      <c r="C1335" s="225">
        <v>0</v>
      </c>
      <c r="D1335" s="225">
        <v>0</v>
      </c>
      <c r="E1335" s="226" t="str">
        <f t="shared" si="159"/>
        <v/>
      </c>
    </row>
    <row r="1336" spans="1:5" ht="36" customHeight="1">
      <c r="A1336" s="325" t="s">
        <v>2384</v>
      </c>
      <c r="B1336" s="223" t="s">
        <v>2385</v>
      </c>
      <c r="C1336" s="225">
        <v>0</v>
      </c>
      <c r="D1336" s="225">
        <v>0</v>
      </c>
      <c r="E1336" s="226" t="str">
        <f t="shared" si="159"/>
        <v/>
      </c>
    </row>
    <row r="1337" spans="1:5" ht="36" customHeight="1">
      <c r="A1337" s="324" t="s">
        <v>2386</v>
      </c>
      <c r="B1337" s="221" t="s">
        <v>2387</v>
      </c>
      <c r="C1337" s="228">
        <f>SUM(C1338)</f>
        <v>20</v>
      </c>
      <c r="D1337" s="228">
        <f>SUM(D1338)</f>
        <v>0</v>
      </c>
      <c r="E1337" s="229">
        <f t="shared" si="159"/>
        <v>-1</v>
      </c>
    </row>
    <row r="1338" spans="1:5" ht="36" customHeight="1">
      <c r="A1338" s="223" t="s">
        <v>2388</v>
      </c>
      <c r="B1338" s="223" t="s">
        <v>2389</v>
      </c>
      <c r="C1338" s="225">
        <v>20</v>
      </c>
      <c r="D1338" s="225">
        <v>0</v>
      </c>
      <c r="E1338" s="226">
        <f t="shared" si="159"/>
        <v>-1</v>
      </c>
    </row>
    <row r="1339" spans="1:5" ht="36" customHeight="1">
      <c r="A1339" s="221" t="s">
        <v>2390</v>
      </c>
      <c r="B1339" s="402" t="s">
        <v>3208</v>
      </c>
      <c r="C1339" s="330"/>
      <c r="D1339" s="330"/>
      <c r="E1339" s="397" t="str">
        <f t="shared" ref="E1339:E1345" si="166">IF(C1339&lt;&gt;0,D1339/C1339-1,"")</f>
        <v/>
      </c>
    </row>
    <row r="1340" spans="1:5" ht="36" customHeight="1">
      <c r="A1340" s="324" t="s">
        <v>107</v>
      </c>
      <c r="B1340" s="221" t="s">
        <v>108</v>
      </c>
      <c r="C1340" s="228">
        <v>2000</v>
      </c>
      <c r="D1340" s="228">
        <v>2000</v>
      </c>
      <c r="E1340" s="397">
        <f t="shared" si="166"/>
        <v>0</v>
      </c>
    </row>
    <row r="1341" spans="1:5" ht="36" customHeight="1">
      <c r="A1341" s="324" t="s">
        <v>109</v>
      </c>
      <c r="B1341" s="221" t="s">
        <v>110</v>
      </c>
      <c r="C1341" s="228">
        <f>SUM(C1342,C1347)</f>
        <v>144</v>
      </c>
      <c r="D1341" s="228">
        <f>SUM(D1342,D1347)</f>
        <v>141</v>
      </c>
      <c r="E1341" s="397">
        <f t="shared" si="166"/>
        <v>-2.1000000000000001E-2</v>
      </c>
    </row>
    <row r="1342" spans="1:5" ht="36" customHeight="1">
      <c r="A1342" s="324" t="s">
        <v>2391</v>
      </c>
      <c r="B1342" s="221" t="s">
        <v>2392</v>
      </c>
      <c r="C1342" s="228">
        <f>SUM(C1343:C1346)</f>
        <v>144</v>
      </c>
      <c r="D1342" s="228">
        <f>SUM(D1343:D1346)</f>
        <v>141</v>
      </c>
      <c r="E1342" s="397">
        <f t="shared" si="166"/>
        <v>-2.1000000000000001E-2</v>
      </c>
    </row>
    <row r="1343" spans="1:5" ht="36" customHeight="1">
      <c r="A1343" s="325" t="s">
        <v>2393</v>
      </c>
      <c r="B1343" s="223" t="s">
        <v>2394</v>
      </c>
      <c r="C1343" s="225">
        <v>144</v>
      </c>
      <c r="D1343" s="225">
        <v>141</v>
      </c>
      <c r="E1343" s="397">
        <f t="shared" si="166"/>
        <v>-2.1000000000000001E-2</v>
      </c>
    </row>
    <row r="1344" spans="1:5" ht="36" customHeight="1">
      <c r="A1344" s="325" t="s">
        <v>2395</v>
      </c>
      <c r="B1344" s="223" t="s">
        <v>2396</v>
      </c>
      <c r="C1344" s="225"/>
      <c r="D1344" s="225"/>
      <c r="E1344" s="397" t="str">
        <f t="shared" si="166"/>
        <v/>
      </c>
    </row>
    <row r="1345" spans="1:5" ht="36" customHeight="1">
      <c r="A1345" s="325" t="s">
        <v>2397</v>
      </c>
      <c r="B1345" s="223" t="s">
        <v>2398</v>
      </c>
      <c r="C1345" s="225"/>
      <c r="D1345" s="225"/>
      <c r="E1345" s="397" t="str">
        <f t="shared" si="166"/>
        <v/>
      </c>
    </row>
    <row r="1346" spans="1:5" ht="36" customHeight="1">
      <c r="A1346" s="325">
        <v>2320399</v>
      </c>
      <c r="B1346" s="223" t="s">
        <v>2399</v>
      </c>
      <c r="C1346" s="225">
        <v>0</v>
      </c>
      <c r="D1346" s="225">
        <v>0</v>
      </c>
      <c r="E1346" s="226" t="str">
        <f t="shared" si="159"/>
        <v/>
      </c>
    </row>
    <row r="1347" spans="1:5" ht="36" customHeight="1">
      <c r="A1347" s="324" t="s">
        <v>2400</v>
      </c>
      <c r="B1347" s="402" t="s">
        <v>3208</v>
      </c>
      <c r="C1347" s="411"/>
      <c r="D1347" s="411"/>
      <c r="E1347" s="397" t="str">
        <f t="shared" ref="E1347:E1352" si="167">IF(C1347&lt;&gt;0,D1347/C1347-1,"")</f>
        <v/>
      </c>
    </row>
    <row r="1348" spans="1:5" ht="36" customHeight="1">
      <c r="A1348" s="324" t="s">
        <v>111</v>
      </c>
      <c r="B1348" s="412" t="s">
        <v>112</v>
      </c>
      <c r="C1348" s="411">
        <f>SUM(C1349)</f>
        <v>0</v>
      </c>
      <c r="D1348" s="411">
        <f>SUM(D1349)</f>
        <v>0</v>
      </c>
      <c r="E1348" s="397" t="str">
        <f t="shared" si="167"/>
        <v/>
      </c>
    </row>
    <row r="1349" spans="1:5" ht="36" customHeight="1">
      <c r="A1349" s="324" t="s">
        <v>2401</v>
      </c>
      <c r="B1349" s="412" t="s">
        <v>2402</v>
      </c>
      <c r="C1349" s="411"/>
      <c r="D1349" s="411"/>
      <c r="E1349" s="397" t="str">
        <f t="shared" si="167"/>
        <v/>
      </c>
    </row>
    <row r="1350" spans="1:5" ht="36" customHeight="1">
      <c r="A1350" s="324" t="s">
        <v>113</v>
      </c>
      <c r="B1350" s="412" t="s">
        <v>114</v>
      </c>
      <c r="C1350" s="411">
        <f>SUM(C1351:C1352)</f>
        <v>31371</v>
      </c>
      <c r="D1350" s="411">
        <f>SUM(D1351:D1352)</f>
        <v>40000</v>
      </c>
      <c r="E1350" s="397">
        <f t="shared" si="167"/>
        <v>0.27500000000000002</v>
      </c>
    </row>
    <row r="1351" spans="1:5" ht="36" customHeight="1">
      <c r="A1351" s="324" t="s">
        <v>2403</v>
      </c>
      <c r="B1351" s="412" t="s">
        <v>2404</v>
      </c>
      <c r="C1351" s="413">
        <v>8371</v>
      </c>
      <c r="D1351" s="411">
        <v>40000</v>
      </c>
      <c r="E1351" s="397">
        <f t="shared" si="167"/>
        <v>3.778</v>
      </c>
    </row>
    <row r="1352" spans="1:5" ht="36" customHeight="1">
      <c r="A1352" s="324" t="s">
        <v>2405</v>
      </c>
      <c r="B1352" s="412" t="s">
        <v>2070</v>
      </c>
      <c r="C1352" s="413">
        <v>23000</v>
      </c>
      <c r="D1352" s="411"/>
      <c r="E1352" s="397">
        <f t="shared" si="167"/>
        <v>-1</v>
      </c>
    </row>
    <row r="1353" spans="1:5" ht="36" customHeight="1">
      <c r="A1353" s="328" t="s">
        <v>2406</v>
      </c>
      <c r="B1353" s="402" t="s">
        <v>510</v>
      </c>
      <c r="C1353" s="414">
        <v>0</v>
      </c>
      <c r="D1353" s="414">
        <v>0</v>
      </c>
      <c r="E1353" s="415" t="str">
        <f>IF(C1353&gt;0,D1353/C1353-1,IF(C1353&lt;0,-(D1353/C1353-1),""))</f>
        <v/>
      </c>
    </row>
    <row r="1354" spans="1:5" ht="36" customHeight="1">
      <c r="A1354" s="342"/>
      <c r="B1354" s="329"/>
      <c r="C1354" s="341"/>
      <c r="D1354" s="341"/>
      <c r="E1354" s="397" t="str">
        <f t="shared" ref="E1354:E1355" si="168">IF(C1354&lt;&gt;0,D1354/C1354-1,"")</f>
        <v/>
      </c>
    </row>
    <row r="1355" spans="1:5" ht="36" customHeight="1">
      <c r="A1355" s="343"/>
      <c r="B1355" s="401" t="s">
        <v>3207</v>
      </c>
      <c r="C1355" s="222">
        <f>SUM(C4,C250,C253,C273,C367,C423,C480,C540,C669,C743,C823,C847,C960,C1025,C1096,C1117,C1145,C1155,C1201,C1222,C1281,C1340,C1341,C1348,C1350)</f>
        <v>123135</v>
      </c>
      <c r="D1355" s="222">
        <f>SUM(D4,D250,D253,D273,D367,D423,D480,D540,D669,D743,D823,D847,D960,D1025,D1096,D1117,D1145,D1155,D1201,D1222,D1281,D1340,D1341,D1348,D1350)</f>
        <v>136129</v>
      </c>
      <c r="E1355" s="397">
        <f t="shared" si="168"/>
        <v>0.106</v>
      </c>
    </row>
    <row r="1356" spans="1:5">
      <c r="C1356" s="291"/>
    </row>
    <row r="1357" spans="1:5">
      <c r="C1357" s="305"/>
    </row>
    <row r="1358" spans="1:5">
      <c r="C1358" s="291"/>
    </row>
    <row r="1359" spans="1:5">
      <c r="C1359" s="305"/>
    </row>
    <row r="1360" spans="1:5">
      <c r="C1360" s="291"/>
    </row>
    <row r="1361" spans="3:5">
      <c r="C1361" s="291"/>
    </row>
    <row r="1362" spans="3:5">
      <c r="C1362" s="305"/>
    </row>
    <row r="1363" spans="3:5">
      <c r="C1363" s="291"/>
    </row>
    <row r="1364" spans="3:5">
      <c r="C1364" s="291"/>
    </row>
    <row r="1365" spans="3:5">
      <c r="C1365" s="291"/>
    </row>
    <row r="1366" spans="3:5">
      <c r="C1366" s="291"/>
    </row>
    <row r="1367" spans="3:5">
      <c r="C1367" s="305"/>
      <c r="E1367" s="247">
        <f>IF(C1355&lt;&gt;0,IF((D1355/C1355-1)&lt;-30%,"",IF((D1355/C1355-1)&gt;150%,"",D1355/C1355-1)),"")</f>
        <v>0</v>
      </c>
    </row>
    <row r="1368" spans="3:5">
      <c r="C1368" s="291"/>
    </row>
  </sheetData>
  <autoFilter ref="A3:E1355"/>
  <mergeCells count="1">
    <mergeCell ref="B1:E1"/>
  </mergeCells>
  <phoneticPr fontId="81" type="noConversion"/>
  <printOptions horizontalCentered="1"/>
  <pageMargins left="0.47222222222222199" right="0.39305555555555599" top="0.74791666666666701" bottom="0.74791666666666701" header="0.31458333333333299" footer="0.31458333333333299"/>
  <pageSetup paperSize="9" scale="75" orientation="portrait" r:id="rId1"/>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39"/>
  <sheetViews>
    <sheetView showZeros="0" zoomScaleNormal="100" zoomScaleSheetLayoutView="100" workbookViewId="0">
      <selection activeCell="A32" sqref="A32"/>
    </sheetView>
  </sheetViews>
  <sheetFormatPr defaultColWidth="9" defaultRowHeight="14.4"/>
  <cols>
    <col min="1" max="1" width="79" customWidth="1"/>
    <col min="2" max="2" width="36.44140625" customWidth="1"/>
  </cols>
  <sheetData>
    <row r="1" spans="1:2" ht="45" customHeight="1">
      <c r="A1" s="482" t="s">
        <v>3213</v>
      </c>
      <c r="B1" s="483"/>
    </row>
    <row r="2" spans="1:2" ht="20.100000000000001" customHeight="1">
      <c r="A2" s="315"/>
      <c r="B2" s="316" t="s">
        <v>0</v>
      </c>
    </row>
    <row r="3" spans="1:2" ht="45" customHeight="1">
      <c r="A3" s="418" t="s">
        <v>2407</v>
      </c>
      <c r="B3" s="419" t="s">
        <v>4</v>
      </c>
    </row>
    <row r="4" spans="1:2" ht="30" customHeight="1">
      <c r="A4" s="420" t="s">
        <v>2408</v>
      </c>
      <c r="B4" s="421">
        <f>SUM(B5:B8)</f>
        <v>22340</v>
      </c>
    </row>
    <row r="5" spans="1:2" ht="30" customHeight="1">
      <c r="A5" s="422" t="s">
        <v>2409</v>
      </c>
      <c r="B5" s="423">
        <v>13980</v>
      </c>
    </row>
    <row r="6" spans="1:2" ht="30" customHeight="1">
      <c r="A6" s="422" t="s">
        <v>2410</v>
      </c>
      <c r="B6" s="423">
        <v>5992</v>
      </c>
    </row>
    <row r="7" spans="1:2" ht="30" customHeight="1">
      <c r="A7" s="422" t="s">
        <v>2411</v>
      </c>
      <c r="B7" s="423">
        <v>2368</v>
      </c>
    </row>
    <row r="8" spans="1:2" ht="30" customHeight="1">
      <c r="A8" s="422" t="s">
        <v>2412</v>
      </c>
      <c r="B8" s="423"/>
    </row>
    <row r="9" spans="1:2" ht="30" customHeight="1">
      <c r="A9" s="420" t="s">
        <v>2413</v>
      </c>
      <c r="B9" s="421">
        <f>SUM(B10:B19)</f>
        <v>9013</v>
      </c>
    </row>
    <row r="10" spans="1:2" ht="30" customHeight="1">
      <c r="A10" s="422" t="s">
        <v>2414</v>
      </c>
      <c r="B10" s="423">
        <f>7050+25+15+35</f>
        <v>7125</v>
      </c>
    </row>
    <row r="11" spans="1:2" ht="30" customHeight="1">
      <c r="A11" s="422" t="s">
        <v>2415</v>
      </c>
      <c r="B11" s="423">
        <v>254</v>
      </c>
    </row>
    <row r="12" spans="1:2" ht="30" customHeight="1">
      <c r="A12" s="422" t="s">
        <v>2416</v>
      </c>
      <c r="B12" s="423">
        <v>166</v>
      </c>
    </row>
    <row r="13" spans="1:2" ht="30" customHeight="1">
      <c r="A13" s="422" t="s">
        <v>2417</v>
      </c>
      <c r="B13" s="423">
        <v>170</v>
      </c>
    </row>
    <row r="14" spans="1:2" ht="30" customHeight="1">
      <c r="A14" s="422" t="s">
        <v>2418</v>
      </c>
      <c r="B14" s="423">
        <v>810</v>
      </c>
    </row>
    <row r="15" spans="1:2" ht="30" customHeight="1">
      <c r="A15" s="422" t="s">
        <v>2419</v>
      </c>
      <c r="B15" s="423">
        <v>142</v>
      </c>
    </row>
    <row r="16" spans="1:2" ht="30" customHeight="1">
      <c r="A16" s="422" t="s">
        <v>2420</v>
      </c>
      <c r="B16" s="423"/>
    </row>
    <row r="17" spans="1:2" ht="30" customHeight="1">
      <c r="A17" s="422" t="s">
        <v>2421</v>
      </c>
      <c r="B17" s="423">
        <v>162</v>
      </c>
    </row>
    <row r="18" spans="1:2" ht="30" customHeight="1">
      <c r="A18" s="422" t="s">
        <v>2422</v>
      </c>
      <c r="B18" s="423">
        <v>184</v>
      </c>
    </row>
    <row r="19" spans="1:2" ht="30" customHeight="1">
      <c r="A19" s="422" t="s">
        <v>2423</v>
      </c>
      <c r="B19" s="423"/>
    </row>
    <row r="20" spans="1:2" ht="30" customHeight="1">
      <c r="A20" s="420" t="s">
        <v>2424</v>
      </c>
      <c r="B20" s="421">
        <f>SUM(B21:B23)</f>
        <v>4664</v>
      </c>
    </row>
    <row r="21" spans="1:2" ht="30" customHeight="1">
      <c r="A21" s="417" t="s">
        <v>3243</v>
      </c>
      <c r="B21" s="423">
        <f>30+500</f>
        <v>530</v>
      </c>
    </row>
    <row r="22" spans="1:2" ht="30" customHeight="1">
      <c r="A22" s="417" t="s">
        <v>3244</v>
      </c>
      <c r="B22" s="423">
        <f>100+1796+2076</f>
        <v>3972</v>
      </c>
    </row>
    <row r="23" spans="1:2" ht="30" customHeight="1">
      <c r="A23" s="417" t="s">
        <v>2425</v>
      </c>
      <c r="B23" s="423">
        <v>162</v>
      </c>
    </row>
    <row r="24" spans="1:2" ht="30" customHeight="1">
      <c r="A24" s="420" t="s">
        <v>2426</v>
      </c>
      <c r="B24" s="421">
        <f>SUM(B25:B26)</f>
        <v>40142</v>
      </c>
    </row>
    <row r="25" spans="1:2" ht="30" customHeight="1">
      <c r="A25" s="422" t="s">
        <v>2427</v>
      </c>
      <c r="B25" s="423">
        <v>39087</v>
      </c>
    </row>
    <row r="26" spans="1:2" ht="30" customHeight="1">
      <c r="A26" s="422" t="s">
        <v>2428</v>
      </c>
      <c r="B26" s="423">
        <v>1055</v>
      </c>
    </row>
    <row r="27" spans="1:2" ht="30" customHeight="1">
      <c r="A27" s="420" t="s">
        <v>2429</v>
      </c>
      <c r="B27" s="421">
        <f>SUM(B28)</f>
        <v>150</v>
      </c>
    </row>
    <row r="28" spans="1:2" ht="30" customHeight="1">
      <c r="A28" s="422" t="s">
        <v>2430</v>
      </c>
      <c r="B28" s="424">
        <v>150</v>
      </c>
    </row>
    <row r="29" spans="1:2" ht="30" customHeight="1">
      <c r="A29" s="420" t="s">
        <v>2431</v>
      </c>
      <c r="B29" s="421">
        <f>SUM(B30:B34)</f>
        <v>16378</v>
      </c>
    </row>
    <row r="30" spans="1:2" ht="30" customHeight="1">
      <c r="A30" s="417" t="s">
        <v>2432</v>
      </c>
      <c r="B30" s="423">
        <f>15445+140+3+8+200+32</f>
        <v>15828</v>
      </c>
    </row>
    <row r="31" spans="1:2" ht="30" customHeight="1">
      <c r="A31" s="417" t="s">
        <v>3245</v>
      </c>
      <c r="B31" s="423">
        <v>5</v>
      </c>
    </row>
    <row r="32" spans="1:2" ht="30" customHeight="1">
      <c r="A32" s="417" t="s">
        <v>3246</v>
      </c>
      <c r="B32" s="423">
        <v>424</v>
      </c>
    </row>
    <row r="33" spans="1:2" ht="30" customHeight="1">
      <c r="A33" s="417" t="s">
        <v>2433</v>
      </c>
      <c r="B33" s="423">
        <v>117</v>
      </c>
    </row>
    <row r="34" spans="1:2" ht="30" customHeight="1">
      <c r="A34" s="417" t="s">
        <v>3247</v>
      </c>
      <c r="B34" s="423">
        <v>4</v>
      </c>
    </row>
    <row r="35" spans="1:2" ht="30" customHeight="1">
      <c r="A35" s="425" t="s">
        <v>3248</v>
      </c>
      <c r="B35" s="426">
        <v>1301</v>
      </c>
    </row>
    <row r="36" spans="1:2" ht="30" customHeight="1">
      <c r="A36" s="425" t="s">
        <v>3249</v>
      </c>
      <c r="B36" s="426">
        <v>141</v>
      </c>
    </row>
    <row r="37" spans="1:2" ht="30" customHeight="1">
      <c r="A37" s="425" t="s">
        <v>3250</v>
      </c>
      <c r="B37" s="426">
        <v>10000</v>
      </c>
    </row>
    <row r="38" spans="1:2" ht="30" customHeight="1">
      <c r="A38" s="425" t="s">
        <v>3251</v>
      </c>
      <c r="B38" s="426">
        <v>32000</v>
      </c>
    </row>
    <row r="39" spans="1:2" ht="30" customHeight="1">
      <c r="A39" s="427" t="s">
        <v>2434</v>
      </c>
      <c r="B39" s="421">
        <f>SUM(B4,B9,B20,B24,B27,B29,B35:B38)</f>
        <v>136129</v>
      </c>
    </row>
  </sheetData>
  <autoFilter ref="A3:B39"/>
  <mergeCells count="1">
    <mergeCell ref="A1:B1"/>
  </mergeCells>
  <phoneticPr fontId="81" type="noConversion"/>
  <printOptions horizontalCentered="1"/>
  <pageMargins left="0.47152777777777799" right="0.39305555555555599" top="0.74791666666666701" bottom="0.74791666666666701" header="0.31388888888888899" footer="0.31388888888888899"/>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43"/>
  <sheetViews>
    <sheetView showGridLines="0" showZeros="0" zoomScaleNormal="100" zoomScaleSheetLayoutView="100" workbookViewId="0">
      <selection activeCell="L17" sqref="L17"/>
    </sheetView>
  </sheetViews>
  <sheetFormatPr defaultColWidth="9" defaultRowHeight="14.4"/>
  <cols>
    <col min="1" max="1" width="69.6640625" style="193" customWidth="1"/>
    <col min="2" max="2" width="45.6640625" customWidth="1"/>
    <col min="3" max="3" width="16.6640625" hidden="1" customWidth="1"/>
    <col min="4" max="4" width="18.88671875" hidden="1" customWidth="1"/>
  </cols>
  <sheetData>
    <row r="1" spans="1:4" s="192" customFormat="1" ht="45" customHeight="1">
      <c r="A1" s="484" t="s">
        <v>3254</v>
      </c>
      <c r="B1" s="484"/>
      <c r="C1" s="484"/>
      <c r="D1" s="484"/>
    </row>
    <row r="2" spans="1:4" ht="20.100000000000001" customHeight="1">
      <c r="A2" s="194"/>
      <c r="B2" s="300" t="s">
        <v>0</v>
      </c>
      <c r="C2" s="306"/>
      <c r="D2" s="306" t="s">
        <v>0</v>
      </c>
    </row>
    <row r="3" spans="1:4" ht="45" customHeight="1">
      <c r="A3" s="114" t="s">
        <v>2435</v>
      </c>
      <c r="B3" s="48" t="s">
        <v>4</v>
      </c>
      <c r="C3" s="307" t="s">
        <v>2436</v>
      </c>
      <c r="D3" s="48" t="s">
        <v>2437</v>
      </c>
    </row>
    <row r="4" spans="1:4" ht="36" customHeight="1">
      <c r="A4" s="308" t="s">
        <v>2438</v>
      </c>
      <c r="B4" s="59"/>
      <c r="C4" s="309">
        <f>SUM(C5:C5)</f>
        <v>0</v>
      </c>
      <c r="D4" s="310">
        <f>SUM(D5:D5)</f>
        <v>0</v>
      </c>
    </row>
    <row r="5" spans="1:4" ht="36" customHeight="1">
      <c r="A5" s="311" t="s">
        <v>2439</v>
      </c>
      <c r="B5" s="74"/>
      <c r="C5" s="312"/>
      <c r="D5" s="313"/>
    </row>
    <row r="6" spans="1:4" ht="36" customHeight="1">
      <c r="A6" s="308" t="s">
        <v>2440</v>
      </c>
      <c r="B6" s="74"/>
      <c r="C6" s="312">
        <v>64164</v>
      </c>
      <c r="D6" s="313"/>
    </row>
    <row r="7" spans="1:4" ht="36" customHeight="1">
      <c r="A7" s="311" t="s">
        <v>2439</v>
      </c>
      <c r="B7" s="59"/>
      <c r="C7" s="312"/>
      <c r="D7" s="313"/>
    </row>
    <row r="8" spans="1:4" ht="36" customHeight="1">
      <c r="A8" s="308" t="s">
        <v>2441</v>
      </c>
      <c r="B8" s="74"/>
      <c r="C8" s="312">
        <v>2293</v>
      </c>
      <c r="D8" s="313"/>
    </row>
    <row r="9" spans="1:4" ht="36" customHeight="1">
      <c r="A9" s="311" t="s">
        <v>2439</v>
      </c>
      <c r="B9" s="74"/>
      <c r="C9" s="312"/>
      <c r="D9" s="313"/>
    </row>
    <row r="10" spans="1:4" ht="36" customHeight="1">
      <c r="A10" s="308" t="s">
        <v>2442</v>
      </c>
      <c r="B10" s="74"/>
      <c r="C10" s="312">
        <v>9600</v>
      </c>
      <c r="D10" s="313"/>
    </row>
    <row r="11" spans="1:4" ht="36" customHeight="1">
      <c r="A11" s="311" t="s">
        <v>2439</v>
      </c>
      <c r="B11" s="74"/>
      <c r="C11" s="312"/>
      <c r="D11" s="313"/>
    </row>
    <row r="12" spans="1:4" ht="36" customHeight="1">
      <c r="A12" s="308" t="s">
        <v>2443</v>
      </c>
      <c r="B12" s="74"/>
      <c r="C12" s="312">
        <v>280</v>
      </c>
      <c r="D12" s="313"/>
    </row>
    <row r="13" spans="1:4" ht="36" customHeight="1">
      <c r="A13" s="311" t="s">
        <v>2439</v>
      </c>
      <c r="B13" s="74"/>
      <c r="C13" s="312"/>
      <c r="D13" s="313"/>
    </row>
    <row r="14" spans="1:4" ht="36" customHeight="1">
      <c r="A14" s="308" t="s">
        <v>2444</v>
      </c>
      <c r="B14" s="74"/>
      <c r="C14" s="312">
        <v>83870</v>
      </c>
      <c r="D14" s="313"/>
    </row>
    <row r="15" spans="1:4" ht="36" customHeight="1">
      <c r="A15" s="311" t="s">
        <v>2439</v>
      </c>
      <c r="B15" s="74"/>
      <c r="C15" s="312"/>
      <c r="D15" s="313"/>
    </row>
    <row r="16" spans="1:4" ht="36" customHeight="1">
      <c r="A16" s="308" t="s">
        <v>2445</v>
      </c>
      <c r="B16" s="74"/>
      <c r="C16" s="312">
        <v>413</v>
      </c>
      <c r="D16" s="313"/>
    </row>
    <row r="17" spans="1:4" ht="36" customHeight="1">
      <c r="A17" s="311" t="s">
        <v>2439</v>
      </c>
      <c r="B17" s="74"/>
      <c r="C17" s="312"/>
      <c r="D17" s="313"/>
    </row>
    <row r="18" spans="1:4" ht="36" customHeight="1">
      <c r="A18" s="308" t="s">
        <v>2446</v>
      </c>
      <c r="B18" s="74"/>
      <c r="C18" s="312">
        <v>60</v>
      </c>
      <c r="D18" s="313"/>
    </row>
    <row r="19" spans="1:4" ht="36" customHeight="1">
      <c r="A19" s="311" t="s">
        <v>2439</v>
      </c>
      <c r="B19" s="74"/>
      <c r="C19" s="312"/>
      <c r="D19" s="313"/>
    </row>
    <row r="20" spans="1:4" ht="36" customHeight="1">
      <c r="A20" s="308" t="s">
        <v>2447</v>
      </c>
      <c r="B20" s="74"/>
      <c r="C20" s="312">
        <v>4418</v>
      </c>
      <c r="D20" s="313"/>
    </row>
    <row r="21" spans="1:4" ht="36" customHeight="1">
      <c r="A21" s="311" t="s">
        <v>2439</v>
      </c>
      <c r="B21" s="74"/>
      <c r="C21" s="309"/>
      <c r="D21" s="310"/>
    </row>
    <row r="22" spans="1:4" ht="36" customHeight="1">
      <c r="A22" s="308" t="s">
        <v>2448</v>
      </c>
      <c r="B22" s="74"/>
      <c r="C22" s="312"/>
      <c r="D22" s="313"/>
    </row>
    <row r="23" spans="1:4" ht="36" customHeight="1">
      <c r="A23" s="311" t="s">
        <v>2439</v>
      </c>
      <c r="B23" s="74"/>
      <c r="C23" s="312"/>
      <c r="D23" s="313"/>
    </row>
    <row r="24" spans="1:4" ht="36" customHeight="1">
      <c r="A24" s="308" t="s">
        <v>2449</v>
      </c>
      <c r="B24" s="74"/>
      <c r="C24" s="312"/>
      <c r="D24" s="313"/>
    </row>
    <row r="25" spans="1:4" ht="36" customHeight="1">
      <c r="A25" s="311" t="s">
        <v>2439</v>
      </c>
      <c r="B25" s="74"/>
      <c r="C25" s="312"/>
      <c r="D25" s="313"/>
    </row>
    <row r="26" spans="1:4" ht="36" customHeight="1">
      <c r="A26" s="308" t="s">
        <v>2450</v>
      </c>
      <c r="B26" s="74"/>
      <c r="C26" s="312"/>
      <c r="D26" s="313">
        <v>5000</v>
      </c>
    </row>
    <row r="27" spans="1:4" ht="36" customHeight="1">
      <c r="A27" s="311" t="s">
        <v>2439</v>
      </c>
      <c r="B27" s="74"/>
      <c r="C27" s="312"/>
      <c r="D27" s="313"/>
    </row>
    <row r="28" spans="1:4" ht="36" customHeight="1">
      <c r="A28" s="308" t="s">
        <v>2451</v>
      </c>
      <c r="B28" s="74"/>
      <c r="C28" s="312">
        <v>3800</v>
      </c>
      <c r="D28" s="313"/>
    </row>
    <row r="29" spans="1:4" ht="36" customHeight="1">
      <c r="A29" s="311" t="s">
        <v>2439</v>
      </c>
      <c r="B29" s="74"/>
      <c r="C29" s="312"/>
      <c r="D29" s="313"/>
    </row>
    <row r="30" spans="1:4" ht="36" customHeight="1">
      <c r="A30" s="308" t="s">
        <v>2452</v>
      </c>
      <c r="B30" s="74"/>
      <c r="C30" s="312">
        <v>1257</v>
      </c>
      <c r="D30" s="313"/>
    </row>
    <row r="31" spans="1:4" ht="36" customHeight="1">
      <c r="A31" s="311" t="s">
        <v>2439</v>
      </c>
      <c r="B31" s="74"/>
      <c r="C31" s="312"/>
      <c r="D31" s="313"/>
    </row>
    <row r="32" spans="1:4" ht="36" customHeight="1">
      <c r="A32" s="308" t="s">
        <v>2453</v>
      </c>
      <c r="B32" s="74"/>
      <c r="C32" s="312">
        <v>2163</v>
      </c>
      <c r="D32" s="313"/>
    </row>
    <row r="33" spans="1:4" ht="36" customHeight="1">
      <c r="A33" s="311" t="s">
        <v>2439</v>
      </c>
      <c r="B33" s="74"/>
      <c r="C33" s="312"/>
      <c r="D33" s="313"/>
    </row>
    <row r="34" spans="1:4" ht="36" customHeight="1">
      <c r="A34" s="308" t="s">
        <v>2454</v>
      </c>
      <c r="B34" s="74"/>
    </row>
    <row r="35" spans="1:4" ht="36" customHeight="1">
      <c r="A35" s="311" t="s">
        <v>2439</v>
      </c>
      <c r="B35" s="74"/>
    </row>
    <row r="36" spans="1:4" ht="36" customHeight="1">
      <c r="A36" s="308" t="s">
        <v>2455</v>
      </c>
      <c r="B36" s="74"/>
    </row>
    <row r="37" spans="1:4" ht="36" customHeight="1">
      <c r="A37" s="311" t="s">
        <v>2439</v>
      </c>
      <c r="B37" s="74"/>
    </row>
    <row r="38" spans="1:4" ht="36" customHeight="1">
      <c r="A38" s="308" t="s">
        <v>2456</v>
      </c>
      <c r="B38" s="74"/>
    </row>
    <row r="39" spans="1:4" ht="36" customHeight="1">
      <c r="A39" s="311" t="s">
        <v>2439</v>
      </c>
      <c r="B39" s="74"/>
    </row>
    <row r="40" spans="1:4" ht="36" customHeight="1">
      <c r="A40" s="308" t="s">
        <v>2457</v>
      </c>
      <c r="B40" s="74"/>
    </row>
    <row r="41" spans="1:4" ht="36" customHeight="1">
      <c r="A41" s="311" t="s">
        <v>2439</v>
      </c>
      <c r="B41" s="74"/>
    </row>
    <row r="42" spans="1:4" ht="36" customHeight="1">
      <c r="A42" s="314" t="s">
        <v>2458</v>
      </c>
      <c r="B42" s="74"/>
    </row>
    <row r="43" spans="1:4">
      <c r="A43" s="438" t="s">
        <v>3255</v>
      </c>
    </row>
  </sheetData>
  <autoFilter ref="A3:D42"/>
  <mergeCells count="1">
    <mergeCell ref="A1:D1"/>
  </mergeCells>
  <phoneticPr fontId="81" type="noConversion"/>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8"/>
  <sheetViews>
    <sheetView showGridLines="0" showZeros="0" zoomScale="85" zoomScaleNormal="85" zoomScaleSheetLayoutView="100" workbookViewId="0">
      <selection activeCell="D7" sqref="D7"/>
    </sheetView>
  </sheetViews>
  <sheetFormatPr defaultColWidth="9" defaultRowHeight="15.6"/>
  <cols>
    <col min="1" max="1" width="43.6640625" style="102" customWidth="1"/>
    <col min="2" max="2" width="20.6640625" style="104" customWidth="1"/>
    <col min="3" max="3" width="20.6640625" style="102" customWidth="1"/>
    <col min="4" max="4" width="20" style="247" customWidth="1"/>
    <col min="5" max="5" width="12.6640625" style="102"/>
    <col min="6" max="16377" width="9" style="102"/>
    <col min="16378" max="16379" width="35.6640625" style="102"/>
    <col min="16380" max="16384" width="9" style="102"/>
  </cols>
  <sheetData>
    <row r="1" spans="1:4" ht="45" customHeight="1">
      <c r="A1" s="485" t="s">
        <v>3214</v>
      </c>
      <c r="B1" s="486"/>
      <c r="C1" s="486"/>
      <c r="D1" s="486"/>
    </row>
    <row r="2" spans="1:4" ht="20.100000000000001" customHeight="1">
      <c r="A2" s="106"/>
      <c r="B2" s="106"/>
      <c r="C2" s="299"/>
      <c r="D2" s="300" t="s">
        <v>0</v>
      </c>
    </row>
    <row r="3" spans="1:4" s="103" customFormat="1" ht="43.8" customHeight="1">
      <c r="A3" s="108" t="s">
        <v>2459</v>
      </c>
      <c r="B3" s="108" t="s">
        <v>2458</v>
      </c>
      <c r="C3" s="301" t="s">
        <v>2460</v>
      </c>
      <c r="D3" s="301" t="s">
        <v>2461</v>
      </c>
    </row>
    <row r="4" spans="1:4" ht="43.8" customHeight="1">
      <c r="A4" s="302" t="s">
        <v>2462</v>
      </c>
      <c r="B4" s="303"/>
      <c r="C4" s="303"/>
      <c r="D4" s="303"/>
    </row>
    <row r="5" spans="1:4" ht="43.8" customHeight="1">
      <c r="A5" s="302" t="s">
        <v>2463</v>
      </c>
      <c r="B5" s="303"/>
      <c r="C5" s="303"/>
      <c r="D5" s="303"/>
    </row>
    <row r="6" spans="1:4" ht="31.8" customHeight="1">
      <c r="A6" s="437" t="s">
        <v>3253</v>
      </c>
      <c r="B6" s="432">
        <f>SUM(C6:D6)</f>
        <v>80856</v>
      </c>
      <c r="C6" s="433">
        <v>5693</v>
      </c>
      <c r="D6" s="434">
        <v>75163</v>
      </c>
    </row>
    <row r="7" spans="1:4" ht="31.8" customHeight="1">
      <c r="A7" s="431"/>
      <c r="B7" s="435"/>
      <c r="C7" s="431"/>
      <c r="D7" s="436"/>
    </row>
    <row r="8" spans="1:4">
      <c r="A8" s="102" t="s">
        <v>3252</v>
      </c>
    </row>
  </sheetData>
  <mergeCells count="1">
    <mergeCell ref="A1:D1"/>
  </mergeCells>
  <phoneticPr fontId="81" type="noConversion"/>
  <conditionalFormatting sqref="D1">
    <cfRule type="cellIs" dxfId="40" priority="3" stopIfTrue="1" operator="greaterThanOrEqual">
      <formula>10</formula>
    </cfRule>
    <cfRule type="cellIs" dxfId="39" priority="4" stopIfTrue="1" operator="lessThanOrEqual">
      <formula>-1</formula>
    </cfRule>
  </conditionalFormatting>
  <conditionalFormatting sqref="B3:C3">
    <cfRule type="cellIs" dxfId="38" priority="2" stopIfTrue="1" operator="lessThanOrEqual">
      <formula>-1</formula>
    </cfRule>
  </conditionalFormatting>
  <conditionalFormatting sqref="B4:C4">
    <cfRule type="cellIs" dxfId="37" priority="1" stopIfTrue="1" operator="lessThanOrEqual">
      <formula>-1</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V11"/>
  <sheetViews>
    <sheetView workbookViewId="0">
      <selection activeCell="D19" sqref="D19"/>
    </sheetView>
  </sheetViews>
  <sheetFormatPr defaultColWidth="9" defaultRowHeight="14.4"/>
  <cols>
    <col min="1" max="1" width="37.77734375" style="292" customWidth="1"/>
    <col min="2" max="2" width="22" style="292" customWidth="1"/>
    <col min="3" max="4" width="23.88671875" style="292" customWidth="1"/>
    <col min="5" max="5" width="24.44140625" style="292" customWidth="1"/>
    <col min="6" max="256" width="9" style="292"/>
    <col min="257" max="16384" width="9" style="1"/>
  </cols>
  <sheetData>
    <row r="1" spans="1:5" s="292" customFormat="1" ht="40.5" customHeight="1">
      <c r="A1" s="487" t="s">
        <v>3215</v>
      </c>
      <c r="B1" s="488"/>
      <c r="C1" s="488"/>
      <c r="D1" s="488"/>
      <c r="E1" s="488"/>
    </row>
    <row r="2" spans="1:5" s="292" customFormat="1" ht="16.95" customHeight="1">
      <c r="A2" s="293"/>
      <c r="B2" s="293"/>
      <c r="C2" s="293"/>
      <c r="D2" s="294"/>
      <c r="E2" s="295" t="s">
        <v>0</v>
      </c>
    </row>
    <row r="3" spans="1:5" s="1" customFormat="1" ht="24.9" customHeight="1">
      <c r="A3" s="492" t="s">
        <v>2</v>
      </c>
      <c r="B3" s="492" t="s">
        <v>123</v>
      </c>
      <c r="C3" s="492" t="s">
        <v>4</v>
      </c>
      <c r="D3" s="489" t="s">
        <v>2464</v>
      </c>
      <c r="E3" s="490"/>
    </row>
    <row r="4" spans="1:5" s="1" customFormat="1" ht="24.9" customHeight="1">
      <c r="A4" s="493"/>
      <c r="B4" s="493"/>
      <c r="C4" s="493"/>
      <c r="D4" s="108" t="s">
        <v>2465</v>
      </c>
      <c r="E4" s="108" t="s">
        <v>2466</v>
      </c>
    </row>
    <row r="5" spans="1:5" s="292" customFormat="1" ht="34.950000000000003" customHeight="1">
      <c r="A5" s="296" t="s">
        <v>2458</v>
      </c>
      <c r="B5" s="297">
        <f>SUM(B6:B8)</f>
        <v>755.54</v>
      </c>
      <c r="C5" s="297">
        <f>SUM(C6:C8)</f>
        <v>533.17999999999995</v>
      </c>
      <c r="D5" s="428">
        <f>C5-B5</f>
        <v>-222.36</v>
      </c>
      <c r="E5" s="429">
        <f>D5/B5</f>
        <v>-0.29399999999999998</v>
      </c>
    </row>
    <row r="6" spans="1:5" s="292" customFormat="1" ht="34.950000000000003" customHeight="1">
      <c r="A6" s="93" t="s">
        <v>2467</v>
      </c>
      <c r="B6" s="298"/>
      <c r="C6" s="298"/>
      <c r="D6" s="428"/>
      <c r="E6" s="429"/>
    </row>
    <row r="7" spans="1:5" s="292" customFormat="1" ht="34.950000000000003" customHeight="1">
      <c r="A7" s="93" t="s">
        <v>2468</v>
      </c>
      <c r="B7" s="430">
        <v>238</v>
      </c>
      <c r="C7" s="298">
        <v>188</v>
      </c>
      <c r="D7" s="428">
        <f t="shared" ref="D7:D10" si="0">C7-B7</f>
        <v>-50</v>
      </c>
      <c r="E7" s="429">
        <f t="shared" ref="E7:E10" si="1">D7/B7</f>
        <v>-0.21</v>
      </c>
    </row>
    <row r="8" spans="1:5" s="292" customFormat="1" ht="34.950000000000003" customHeight="1">
      <c r="A8" s="93" t="s">
        <v>2469</v>
      </c>
      <c r="B8" s="298">
        <f>SUM(B9:B10)</f>
        <v>517.54</v>
      </c>
      <c r="C8" s="298">
        <f>SUM(C9:C10)</f>
        <v>345.18</v>
      </c>
      <c r="D8" s="428">
        <f t="shared" si="0"/>
        <v>-172.36</v>
      </c>
      <c r="E8" s="429">
        <f t="shared" si="1"/>
        <v>-0.33300000000000002</v>
      </c>
    </row>
    <row r="9" spans="1:5" s="292" customFormat="1" ht="34.950000000000003" customHeight="1">
      <c r="A9" s="96" t="s">
        <v>2470</v>
      </c>
      <c r="B9" s="430">
        <v>203.24</v>
      </c>
      <c r="C9" s="298">
        <v>132.78</v>
      </c>
      <c r="D9" s="428">
        <f t="shared" si="0"/>
        <v>-70.459999999999994</v>
      </c>
      <c r="E9" s="429">
        <f t="shared" si="1"/>
        <v>-0.34699999999999998</v>
      </c>
    </row>
    <row r="10" spans="1:5" s="292" customFormat="1" ht="34.950000000000003" customHeight="1">
      <c r="A10" s="96" t="s">
        <v>2471</v>
      </c>
      <c r="B10" s="430">
        <v>314.3</v>
      </c>
      <c r="C10" s="298">
        <v>212.4</v>
      </c>
      <c r="D10" s="428">
        <f t="shared" si="0"/>
        <v>-101.9</v>
      </c>
      <c r="E10" s="429">
        <f t="shared" si="1"/>
        <v>-0.32400000000000001</v>
      </c>
    </row>
    <row r="11" spans="1:5" s="292" customFormat="1" ht="187.2" customHeight="1">
      <c r="A11" s="491" t="s">
        <v>3265</v>
      </c>
      <c r="B11" s="491"/>
      <c r="C11" s="491"/>
      <c r="D11" s="491"/>
      <c r="E11" s="491"/>
    </row>
  </sheetData>
  <mergeCells count="6">
    <mergeCell ref="A1:E1"/>
    <mergeCell ref="D3:E3"/>
    <mergeCell ref="A11:E11"/>
    <mergeCell ref="A3:A4"/>
    <mergeCell ref="B3:B4"/>
    <mergeCell ref="C3:C4"/>
  </mergeCells>
  <phoneticPr fontId="81" type="noConversion"/>
  <printOptions horizontalCentered="1"/>
  <pageMargins left="0.70902777777777803" right="0.70902777777777803" top="0.75" bottom="0.75" header="0.30902777777777801" footer="0.30902777777777801"/>
  <pageSetup paperSize="9" fitToHeight="20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50"/>
  <sheetViews>
    <sheetView showGridLines="0" showZeros="0" topLeftCell="A7" zoomScale="115" zoomScaleNormal="115" zoomScaleSheetLayoutView="100" workbookViewId="0">
      <selection activeCell="K16" sqref="K16"/>
    </sheetView>
  </sheetViews>
  <sheetFormatPr defaultColWidth="9" defaultRowHeight="15.6"/>
  <cols>
    <col min="1" max="1" width="20.6640625" style="102" customWidth="1"/>
    <col min="2" max="2" width="50.77734375" style="102" customWidth="1"/>
    <col min="3" max="4" width="20.6640625" style="102" customWidth="1"/>
    <col min="5" max="5" width="20.6640625" style="247" customWidth="1"/>
    <col min="6" max="16356" width="9" style="102"/>
    <col min="16357" max="16357" width="45.6640625" style="102"/>
    <col min="16358" max="16384" width="9" style="102"/>
  </cols>
  <sheetData>
    <row r="1" spans="1:5" ht="45" customHeight="1">
      <c r="A1" s="104"/>
      <c r="B1" s="479" t="s">
        <v>3258</v>
      </c>
      <c r="C1" s="479"/>
      <c r="D1" s="479"/>
      <c r="E1" s="479"/>
    </row>
    <row r="2" spans="1:5" s="245" customFormat="1" ht="20.100000000000001" customHeight="1">
      <c r="A2" s="249"/>
      <c r="B2" s="250"/>
      <c r="C2" s="251"/>
      <c r="D2" s="250"/>
      <c r="E2" s="252" t="s">
        <v>0</v>
      </c>
    </row>
    <row r="3" spans="1:5" s="246" customFormat="1" ht="45" customHeight="1">
      <c r="A3" s="253" t="s">
        <v>1</v>
      </c>
      <c r="B3" s="254" t="s">
        <v>2</v>
      </c>
      <c r="C3" s="197" t="s">
        <v>3</v>
      </c>
      <c r="D3" s="197" t="s">
        <v>4</v>
      </c>
      <c r="E3" s="197" t="s">
        <v>5</v>
      </c>
    </row>
    <row r="4" spans="1:5" s="246" customFormat="1" ht="36" customHeight="1">
      <c r="A4" s="224" t="s">
        <v>2472</v>
      </c>
      <c r="B4" s="221" t="s">
        <v>2473</v>
      </c>
      <c r="C4" s="228"/>
      <c r="D4" s="228"/>
      <c r="E4" s="397" t="str">
        <f t="shared" ref="E4:E37" si="0">IF(C4&lt;&gt;0,D4/C4-1,"")</f>
        <v/>
      </c>
    </row>
    <row r="5" spans="1:5" ht="36" customHeight="1">
      <c r="A5" s="224" t="s">
        <v>2474</v>
      </c>
      <c r="B5" s="221" t="s">
        <v>2475</v>
      </c>
      <c r="C5" s="228"/>
      <c r="D5" s="228"/>
      <c r="E5" s="397" t="str">
        <f t="shared" si="0"/>
        <v/>
      </c>
    </row>
    <row r="6" spans="1:5" ht="36" customHeight="1">
      <c r="A6" s="224" t="s">
        <v>2476</v>
      </c>
      <c r="B6" s="221" t="s">
        <v>2477</v>
      </c>
      <c r="C6" s="228"/>
      <c r="D6" s="228"/>
      <c r="E6" s="397" t="str">
        <f t="shared" si="0"/>
        <v/>
      </c>
    </row>
    <row r="7" spans="1:5" ht="36" customHeight="1">
      <c r="A7" s="224" t="s">
        <v>2478</v>
      </c>
      <c r="B7" s="221" t="s">
        <v>2479</v>
      </c>
      <c r="C7" s="228"/>
      <c r="D7" s="228"/>
      <c r="E7" s="397" t="str">
        <f t="shared" si="0"/>
        <v/>
      </c>
    </row>
    <row r="8" spans="1:5" ht="36" customHeight="1">
      <c r="A8" s="224" t="s">
        <v>2480</v>
      </c>
      <c r="B8" s="221" t="s">
        <v>2481</v>
      </c>
      <c r="C8" s="228"/>
      <c r="D8" s="228"/>
      <c r="E8" s="397" t="str">
        <f t="shared" si="0"/>
        <v/>
      </c>
    </row>
    <row r="9" spans="1:5" ht="36" customHeight="1">
      <c r="A9" s="224" t="s">
        <v>2482</v>
      </c>
      <c r="B9" s="221" t="s">
        <v>2483</v>
      </c>
      <c r="C9" s="228"/>
      <c r="D9" s="228"/>
      <c r="E9" s="397" t="str">
        <f t="shared" si="0"/>
        <v/>
      </c>
    </row>
    <row r="10" spans="1:5" ht="36" customHeight="1">
      <c r="A10" s="224" t="s">
        <v>2484</v>
      </c>
      <c r="B10" s="221" t="s">
        <v>2485</v>
      </c>
      <c r="C10" s="228">
        <f>SUBTOTAL(9,C11:C15)</f>
        <v>50281</v>
      </c>
      <c r="D10" s="228">
        <f>SUBTOTAL(9,D11:D15)</f>
        <v>75243</v>
      </c>
      <c r="E10" s="397">
        <f t="shared" si="0"/>
        <v>0.496</v>
      </c>
    </row>
    <row r="11" spans="1:5" ht="36" customHeight="1">
      <c r="A11" s="224" t="s">
        <v>2486</v>
      </c>
      <c r="B11" s="223" t="s">
        <v>2487</v>
      </c>
      <c r="C11" s="225">
        <v>50171</v>
      </c>
      <c r="D11" s="225">
        <v>75243</v>
      </c>
      <c r="E11" s="397">
        <f t="shared" si="0"/>
        <v>0.5</v>
      </c>
    </row>
    <row r="12" spans="1:5" ht="36" customHeight="1">
      <c r="A12" s="224" t="s">
        <v>2488</v>
      </c>
      <c r="B12" s="223" t="s">
        <v>2489</v>
      </c>
      <c r="C12" s="439">
        <v>20</v>
      </c>
      <c r="D12" s="225"/>
      <c r="E12" s="397">
        <f t="shared" si="0"/>
        <v>-1</v>
      </c>
    </row>
    <row r="13" spans="1:5" ht="36" customHeight="1">
      <c r="A13" s="224" t="s">
        <v>2490</v>
      </c>
      <c r="B13" s="223" t="s">
        <v>2491</v>
      </c>
      <c r="C13" s="439">
        <v>90</v>
      </c>
      <c r="D13" s="225"/>
      <c r="E13" s="397">
        <f t="shared" si="0"/>
        <v>-1</v>
      </c>
    </row>
    <row r="14" spans="1:5" ht="36" customHeight="1">
      <c r="A14" s="224" t="s">
        <v>2492</v>
      </c>
      <c r="B14" s="223" t="s">
        <v>2493</v>
      </c>
      <c r="C14" s="225"/>
      <c r="D14" s="225"/>
      <c r="E14" s="397" t="str">
        <f t="shared" si="0"/>
        <v/>
      </c>
    </row>
    <row r="15" spans="1:5" ht="36" customHeight="1">
      <c r="A15" s="224" t="s">
        <v>2494</v>
      </c>
      <c r="B15" s="223" t="s">
        <v>2495</v>
      </c>
      <c r="C15" s="225"/>
      <c r="D15" s="225"/>
      <c r="E15" s="397" t="str">
        <f t="shared" si="0"/>
        <v/>
      </c>
    </row>
    <row r="16" spans="1:5" ht="36" customHeight="1">
      <c r="A16" s="256" t="s">
        <v>2496</v>
      </c>
      <c r="B16" s="257" t="s">
        <v>2497</v>
      </c>
      <c r="C16" s="228"/>
      <c r="D16" s="228"/>
      <c r="E16" s="397" t="str">
        <f t="shared" si="0"/>
        <v/>
      </c>
    </row>
    <row r="17" spans="1:5" ht="36" customHeight="1">
      <c r="A17" s="256" t="s">
        <v>2498</v>
      </c>
      <c r="B17" s="257" t="s">
        <v>2499</v>
      </c>
      <c r="C17" s="228">
        <f>SUBTOTAL(9,C18:C19)</f>
        <v>61</v>
      </c>
      <c r="D17" s="228">
        <f>SUBTOTAL(9,D18:D19)</f>
        <v>0</v>
      </c>
      <c r="E17" s="397">
        <f t="shared" si="0"/>
        <v>-1</v>
      </c>
    </row>
    <row r="18" spans="1:5" ht="36" customHeight="1">
      <c r="A18" s="256" t="s">
        <v>2500</v>
      </c>
      <c r="B18" s="137" t="s">
        <v>2501</v>
      </c>
      <c r="C18" s="439">
        <v>49</v>
      </c>
      <c r="D18" s="225"/>
      <c r="E18" s="397">
        <f t="shared" si="0"/>
        <v>-1</v>
      </c>
    </row>
    <row r="19" spans="1:5" ht="36" customHeight="1">
      <c r="A19" s="256" t="s">
        <v>2502</v>
      </c>
      <c r="B19" s="137" t="s">
        <v>2503</v>
      </c>
      <c r="C19" s="439">
        <v>12</v>
      </c>
      <c r="D19" s="225"/>
      <c r="E19" s="397">
        <f t="shared" si="0"/>
        <v>-1</v>
      </c>
    </row>
    <row r="20" spans="1:5" ht="36" customHeight="1">
      <c r="A20" s="256" t="s">
        <v>2504</v>
      </c>
      <c r="B20" s="257" t="s">
        <v>2505</v>
      </c>
      <c r="C20" s="228">
        <v>419</v>
      </c>
      <c r="D20" s="228">
        <v>200</v>
      </c>
      <c r="E20" s="397">
        <f t="shared" si="0"/>
        <v>-0.52300000000000002</v>
      </c>
    </row>
    <row r="21" spans="1:5" ht="36" customHeight="1">
      <c r="A21" s="256" t="s">
        <v>2506</v>
      </c>
      <c r="B21" s="257" t="s">
        <v>2507</v>
      </c>
      <c r="C21" s="228"/>
      <c r="D21" s="228"/>
      <c r="E21" s="397" t="str">
        <f t="shared" si="0"/>
        <v/>
      </c>
    </row>
    <row r="22" spans="1:5" ht="36" customHeight="1">
      <c r="A22" s="256" t="s">
        <v>2508</v>
      </c>
      <c r="B22" s="257" t="s">
        <v>2509</v>
      </c>
      <c r="C22" s="228"/>
      <c r="D22" s="228"/>
      <c r="E22" s="397" t="str">
        <f t="shared" si="0"/>
        <v/>
      </c>
    </row>
    <row r="23" spans="1:5" ht="36" customHeight="1">
      <c r="A23" s="224" t="s">
        <v>2510</v>
      </c>
      <c r="B23" s="221" t="s">
        <v>2511</v>
      </c>
      <c r="C23" s="228"/>
      <c r="D23" s="228"/>
      <c r="E23" s="397" t="str">
        <f t="shared" si="0"/>
        <v/>
      </c>
    </row>
    <row r="24" spans="1:5" ht="36" customHeight="1">
      <c r="A24" s="224" t="s">
        <v>2512</v>
      </c>
      <c r="B24" s="221" t="s">
        <v>2513</v>
      </c>
      <c r="C24" s="228"/>
      <c r="D24" s="228"/>
      <c r="E24" s="397" t="str">
        <f t="shared" si="0"/>
        <v/>
      </c>
    </row>
    <row r="25" spans="1:5" ht="36" customHeight="1">
      <c r="A25" s="224" t="s">
        <v>2514</v>
      </c>
      <c r="B25" s="221" t="s">
        <v>2515</v>
      </c>
      <c r="C25" s="228"/>
      <c r="D25" s="228"/>
      <c r="E25" s="397" t="str">
        <f t="shared" si="0"/>
        <v/>
      </c>
    </row>
    <row r="26" spans="1:5" ht="36" customHeight="1">
      <c r="A26" s="224" t="s">
        <v>2516</v>
      </c>
      <c r="B26" s="221" t="s">
        <v>2517</v>
      </c>
      <c r="C26" s="228"/>
      <c r="D26" s="228"/>
      <c r="E26" s="397" t="str">
        <f t="shared" si="0"/>
        <v/>
      </c>
    </row>
    <row r="27" spans="1:5" ht="36" customHeight="1">
      <c r="A27" s="224" t="s">
        <v>2518</v>
      </c>
      <c r="B27" s="221" t="s">
        <v>2519</v>
      </c>
      <c r="C27" s="228">
        <v>9755</v>
      </c>
      <c r="D27" s="228"/>
      <c r="E27" s="397">
        <f t="shared" si="0"/>
        <v>-1</v>
      </c>
    </row>
    <row r="28" spans="1:5" ht="36" customHeight="1">
      <c r="A28" s="224"/>
      <c r="B28" s="223"/>
      <c r="C28" s="225"/>
      <c r="D28" s="225"/>
      <c r="E28" s="397" t="str">
        <f t="shared" si="0"/>
        <v/>
      </c>
    </row>
    <row r="29" spans="1:5" ht="36" customHeight="1">
      <c r="A29" s="232"/>
      <c r="B29" s="233" t="s">
        <v>3256</v>
      </c>
      <c r="C29" s="439">
        <f>SUM(C4:C10,C16:C17,C20:C28)</f>
        <v>60516</v>
      </c>
      <c r="D29" s="439">
        <f>SUM(D4:D10,D16:D17,D20:D28)</f>
        <v>75443</v>
      </c>
      <c r="E29" s="397">
        <f t="shared" si="0"/>
        <v>0.247</v>
      </c>
    </row>
    <row r="30" spans="1:5" ht="36" customHeight="1">
      <c r="A30" s="258">
        <v>105</v>
      </c>
      <c r="B30" s="259" t="s">
        <v>2520</v>
      </c>
      <c r="C30" s="271"/>
      <c r="D30" s="280"/>
      <c r="E30" s="397" t="str">
        <f t="shared" si="0"/>
        <v/>
      </c>
    </row>
    <row r="31" spans="1:5" ht="36" customHeight="1">
      <c r="A31" s="284">
        <v>110</v>
      </c>
      <c r="B31" s="285" t="s">
        <v>57</v>
      </c>
      <c r="C31" s="271">
        <f>C32+C35+C36</f>
        <v>158004</v>
      </c>
      <c r="D31" s="271">
        <f>D32+D35+D36</f>
        <v>10271</v>
      </c>
      <c r="E31" s="397">
        <f t="shared" si="0"/>
        <v>-0.93500000000000005</v>
      </c>
    </row>
    <row r="32" spans="1:5" ht="36" customHeight="1">
      <c r="A32" s="284">
        <v>11004</v>
      </c>
      <c r="B32" s="286" t="s">
        <v>2521</v>
      </c>
      <c r="C32" s="271">
        <f>SUBTOTAL(9,C33:C34)</f>
        <v>5918</v>
      </c>
      <c r="D32" s="271">
        <f>SUBTOTAL(9,D33:D34)</f>
        <v>0</v>
      </c>
      <c r="E32" s="397">
        <f t="shared" si="0"/>
        <v>-1</v>
      </c>
    </row>
    <row r="33" spans="1:5" ht="36" customHeight="1">
      <c r="A33" s="287">
        <v>1100402</v>
      </c>
      <c r="B33" s="288" t="s">
        <v>2522</v>
      </c>
      <c r="C33" s="278">
        <v>3418</v>
      </c>
      <c r="D33" s="279"/>
      <c r="E33" s="397">
        <f t="shared" si="0"/>
        <v>-1</v>
      </c>
    </row>
    <row r="34" spans="1:5" ht="36.6" customHeight="1">
      <c r="A34" s="287">
        <v>1100403</v>
      </c>
      <c r="B34" s="290" t="s">
        <v>2523</v>
      </c>
      <c r="C34" s="278">
        <v>2500</v>
      </c>
      <c r="D34" s="279"/>
      <c r="E34" s="397">
        <f t="shared" si="0"/>
        <v>-1</v>
      </c>
    </row>
    <row r="35" spans="1:5" ht="36.6" customHeight="1">
      <c r="A35" s="287">
        <v>11008</v>
      </c>
      <c r="B35" s="288" t="s">
        <v>60</v>
      </c>
      <c r="C35" s="278">
        <v>1686</v>
      </c>
      <c r="D35" s="279">
        <v>10271</v>
      </c>
      <c r="E35" s="397">
        <f t="shared" si="0"/>
        <v>5.0919999999999996</v>
      </c>
    </row>
    <row r="36" spans="1:5" ht="36.6" customHeight="1">
      <c r="A36" s="287">
        <v>11011</v>
      </c>
      <c r="B36" s="288" t="s">
        <v>3257</v>
      </c>
      <c r="C36" s="278">
        <v>150400</v>
      </c>
      <c r="D36" s="279"/>
      <c r="E36" s="289"/>
    </row>
    <row r="37" spans="1:5" ht="36.6" customHeight="1">
      <c r="A37" s="267"/>
      <c r="B37" s="268" t="s">
        <v>64</v>
      </c>
      <c r="C37" s="271">
        <f>C29+C30+C31</f>
        <v>218520</v>
      </c>
      <c r="D37" s="271">
        <f>D29+D30+D31</f>
        <v>85714</v>
      </c>
      <c r="E37" s="397">
        <f t="shared" si="0"/>
        <v>-0.60799999999999998</v>
      </c>
    </row>
    <row r="38" spans="1:5">
      <c r="C38" s="291"/>
      <c r="D38" s="291"/>
    </row>
    <row r="40" spans="1:5">
      <c r="C40" s="291"/>
      <c r="D40" s="291"/>
    </row>
    <row r="42" spans="1:5">
      <c r="C42" s="291"/>
      <c r="D42" s="291"/>
    </row>
    <row r="43" spans="1:5">
      <c r="C43" s="291"/>
      <c r="D43" s="291"/>
    </row>
    <row r="45" spans="1:5">
      <c r="C45" s="291"/>
      <c r="D45" s="291"/>
    </row>
    <row r="46" spans="1:5">
      <c r="C46" s="291"/>
      <c r="D46" s="291"/>
    </row>
    <row r="47" spans="1:5">
      <c r="C47" s="291"/>
      <c r="D47" s="291"/>
    </row>
    <row r="48" spans="1:5">
      <c r="C48" s="291"/>
      <c r="D48" s="291"/>
    </row>
    <row r="50" spans="3:4">
      <c r="C50" s="291"/>
      <c r="D50" s="291"/>
    </row>
  </sheetData>
  <autoFilter ref="A3:E37"/>
  <mergeCells count="1">
    <mergeCell ref="B1:E1"/>
  </mergeCells>
  <phoneticPr fontId="81" type="noConversion"/>
  <conditionalFormatting sqref="B30">
    <cfRule type="expression" dxfId="36" priority="11" stopIfTrue="1">
      <formula>"len($A:$A)=3"</formula>
    </cfRule>
  </conditionalFormatting>
  <conditionalFormatting sqref="B32">
    <cfRule type="expression" dxfId="35" priority="2" stopIfTrue="1">
      <formula>"len($A:$A)=3"</formula>
    </cfRule>
  </conditionalFormatting>
  <conditionalFormatting sqref="B34">
    <cfRule type="expression" dxfId="34" priority="1" stopIfTrue="1">
      <formula>"len($A:$A)=3"</formula>
    </cfRule>
  </conditionalFormatting>
  <conditionalFormatting sqref="C30:C35 D31:D34">
    <cfRule type="expression" dxfId="33" priority="10" stopIfTrue="1">
      <formula>"len($A:$A)=3"</formula>
    </cfRule>
  </conditionalFormatting>
  <conditionalFormatting sqref="D30 D33:D35">
    <cfRule type="expression" dxfId="32" priority="7" stopIfTrue="1">
      <formula>"len($A:$A)=3"</formula>
    </cfRule>
  </conditionalFormatting>
  <conditionalFormatting sqref="B31 B33">
    <cfRule type="expression" dxfId="31" priority="4" stopIfTrue="1">
      <formula>"len($A:$A)=3"</formula>
    </cfRule>
  </conditionalFormatting>
  <printOptions horizontalCentered="1"/>
  <pageMargins left="0.47152777777777799" right="0.39305555555555599" top="0.74791666666666701" bottom="0.74791666666666701" header="0.31388888888888899" footer="0.31388888888888899"/>
  <pageSetup paperSize="9" scale="75" orientation="portrait" r:id="rId1"/>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33</vt:i4>
      </vt:variant>
      <vt:variant>
        <vt:lpstr>命名范围</vt:lpstr>
      </vt:variant>
      <vt:variant>
        <vt:i4>39</vt:i4>
      </vt:variant>
    </vt:vector>
  </HeadingPairs>
  <TitlesOfParts>
    <vt:vector size="72" baseType="lpstr">
      <vt:lpstr>1-1富民县一般公共预算收入情况表</vt:lpstr>
      <vt:lpstr>1-2富民县一般公共预算支出情况表</vt:lpstr>
      <vt:lpstr>1-3富民县本级一般公共预算收入情况表</vt:lpstr>
      <vt:lpstr>1-4富民县本级一般公共预算支出情况表（公开到项级）</vt:lpstr>
      <vt:lpstr>1-5富民县本级一般公共预算基本支出情况表（公开到款级）</vt:lpstr>
      <vt:lpstr>1-6本级一般公共预算支出表（州、市对下转移支付项目）（空表）</vt:lpstr>
      <vt:lpstr>1-7富民县分地区税收返还和转移支付预算表</vt:lpstr>
      <vt:lpstr>1-8富民县本级“三公”经费预算财政拨款情况统计表</vt:lpstr>
      <vt:lpstr>2-1云富民县政府性基金预算收入情况表</vt:lpstr>
      <vt:lpstr>2-2富民县政府性基金预算支出情况表</vt:lpstr>
      <vt:lpstr>2-3富民县本级政府性基金预算收入情况表</vt:lpstr>
      <vt:lpstr>2-4富民县本级政府性基金预算支出情况表（公开到项级）</vt:lpstr>
      <vt:lpstr>2-5富民县本级政府性基金支出表（州、市对下转移支付）(空表)</vt:lpstr>
      <vt:lpstr>3-1富民县国有资本经营收入预算情况表</vt:lpstr>
      <vt:lpstr>3-2富民县国有资本经营支出预算情况表</vt:lpstr>
      <vt:lpstr>3-3富民县本级国有资本经营收入预算情况表</vt:lpstr>
      <vt:lpstr>3-4富民县本级国有资本经营支出预算情况表（公开到项级）</vt:lpstr>
      <vt:lpstr>3-5 富民县国有资本经营预算转移支付表 （分地区）（空表）</vt:lpstr>
      <vt:lpstr>3-6 国有资本经营预算转移支付表（分项目）（空表）</vt:lpstr>
      <vt:lpstr>4-1富民县社会保险基金收入预算情况表</vt:lpstr>
      <vt:lpstr>4-2富民县社会保险基金支出预算情况表</vt:lpstr>
      <vt:lpstr>4-3富民县本级社会保险基金收入预算情况表</vt:lpstr>
      <vt:lpstr>4-4富民县本级社会保险基金支出预算情况表</vt:lpstr>
      <vt:lpstr>5-1   富民县2020年地方政府债务限额及余额预算情况表</vt:lpstr>
      <vt:lpstr>5-2  富民县2020年地方政府一般债务余额情况表</vt:lpstr>
      <vt:lpstr>5-3  富民县本级2020年地方政府一般债务余额情况表</vt:lpstr>
      <vt:lpstr>5-4 富民县2020年地方政府专项债务余额情况表</vt:lpstr>
      <vt:lpstr>5-5  富民本级2020年地方政府专项债务余额情况表（本级）</vt:lpstr>
      <vt:lpstr>5-6 富民县地方政府债券发行及还本付息情况表</vt:lpstr>
      <vt:lpstr>5-7 富民县2021年本级政府专项债务限额和余额情况表</vt:lpstr>
      <vt:lpstr>5-8 富民县2020年年初新增地方政府债券资金安排表</vt:lpstr>
      <vt:lpstr>6-1重大政策和重点项目绩效目标表</vt:lpstr>
      <vt:lpstr>6-2重点工作情况解释说明汇总表</vt:lpstr>
      <vt:lpstr>'1-1富民县一般公共预算收入情况表'!Print_Area</vt:lpstr>
      <vt:lpstr>'1-2富民县一般公共预算支出情况表'!Print_Area</vt:lpstr>
      <vt:lpstr>'1-3富民县本级一般公共预算收入情况表'!Print_Area</vt:lpstr>
      <vt:lpstr>'1-4富民县本级一般公共预算支出情况表（公开到项级）'!Print_Area</vt:lpstr>
      <vt:lpstr>'1-5富民县本级一般公共预算基本支出情况表（公开到款级）'!Print_Area</vt:lpstr>
      <vt:lpstr>'1-6本级一般公共预算支出表（州、市对下转移支付项目）（空表）'!Print_Area</vt:lpstr>
      <vt:lpstr>'1-7富民县分地区税收返还和转移支付预算表'!Print_Area</vt:lpstr>
      <vt:lpstr>'2-1云富民县政府性基金预算收入情况表'!Print_Area</vt:lpstr>
      <vt:lpstr>'2-2富民县政府性基金预算支出情况表'!Print_Area</vt:lpstr>
      <vt:lpstr>'2-3富民县本级政府性基金预算收入情况表'!Print_Area</vt:lpstr>
      <vt:lpstr>'2-4富民县本级政府性基金预算支出情况表（公开到项级）'!Print_Area</vt:lpstr>
      <vt:lpstr>'2-5富民县本级政府性基金支出表（州、市对下转移支付）(空表)'!Print_Area</vt:lpstr>
      <vt:lpstr>'3-1富民县国有资本经营收入预算情况表'!Print_Area</vt:lpstr>
      <vt:lpstr>'3-2富民县国有资本经营支出预算情况表'!Print_Area</vt:lpstr>
      <vt:lpstr>'3-3富民县本级国有资本经营收入预算情况表'!Print_Area</vt:lpstr>
      <vt:lpstr>'3-4富民县本级国有资本经营支出预算情况表（公开到项级）'!Print_Area</vt:lpstr>
      <vt:lpstr>'3-5 富民县国有资本经营预算转移支付表 （分地区）（空表）'!Print_Area</vt:lpstr>
      <vt:lpstr>'3-6 国有资本经营预算转移支付表（分项目）（空表）'!Print_Area</vt:lpstr>
      <vt:lpstr>'4-1富民县社会保险基金收入预算情况表'!Print_Area</vt:lpstr>
      <vt:lpstr>'4-2富民县社会保险基金支出预算情况表'!Print_Area</vt:lpstr>
      <vt:lpstr>'4-3富民县本级社会保险基金收入预算情况表'!Print_Area</vt:lpstr>
      <vt:lpstr>'4-4富民县本级社会保险基金支出预算情况表'!Print_Area</vt:lpstr>
      <vt:lpstr>'1-1富民县一般公共预算收入情况表'!Print_Titles</vt:lpstr>
      <vt:lpstr>'1-2富民县一般公共预算支出情况表'!Print_Titles</vt:lpstr>
      <vt:lpstr>'1-3富民县本级一般公共预算收入情况表'!Print_Titles</vt:lpstr>
      <vt:lpstr>'1-4富民县本级一般公共预算支出情况表（公开到项级）'!Print_Titles</vt:lpstr>
      <vt:lpstr>'1-5富民县本级一般公共预算基本支出情况表（公开到款级）'!Print_Titles</vt:lpstr>
      <vt:lpstr>'1-6本级一般公共预算支出表（州、市对下转移支付项目）（空表）'!Print_Titles</vt:lpstr>
      <vt:lpstr>'1-7富民县分地区税收返还和转移支付预算表'!Print_Titles</vt:lpstr>
      <vt:lpstr>'2-1云富民县政府性基金预算收入情况表'!Print_Titles</vt:lpstr>
      <vt:lpstr>'2-2富民县政府性基金预算支出情况表'!Print_Titles</vt:lpstr>
      <vt:lpstr>'2-3富民县本级政府性基金预算收入情况表'!Print_Titles</vt:lpstr>
      <vt:lpstr>'2-4富民县本级政府性基金预算支出情况表（公开到项级）'!Print_Titles</vt:lpstr>
      <vt:lpstr>'2-5富民县本级政府性基金支出表（州、市对下转移支付）(空表)'!Print_Titles</vt:lpstr>
      <vt:lpstr>'3-1富民县国有资本经营收入预算情况表'!Print_Titles</vt:lpstr>
      <vt:lpstr>'3-2富民县国有资本经营支出预算情况表'!Print_Titles</vt:lpstr>
      <vt:lpstr>'3-3富民县本级国有资本经营收入预算情况表'!Print_Titles</vt:lpstr>
      <vt:lpstr>'4-1富民县社会保险基金收入预算情况表'!Print_Titles</vt:lpstr>
      <vt:lpstr>'4-3富民县本级社会保险基金收入预算情况表'!Print_Titles</vt:lpstr>
    </vt:vector>
  </TitlesOfParts>
  <Company>云南省财政厅</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李佳</cp:lastModifiedBy>
  <cp:lastPrinted>2021-01-29T07:58:19Z</cp:lastPrinted>
  <dcterms:created xsi:type="dcterms:W3CDTF">2006-09-16T00:00:00Z</dcterms:created>
  <dcterms:modified xsi:type="dcterms:W3CDTF">2021-12-10T06:34:32Z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