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565" firstSheet="1" activeTab="1"/>
  </bookViews>
  <sheets>
    <sheet name="下达表" sheetId="36" state="hidden" r:id="rId1"/>
    <sheet name="下达" sheetId="37" r:id="rId2"/>
    <sheet name="测算表" sheetId="34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下达表!$A$6:$AK$185</definedName>
    <definedName name="_xlnm._FilterDatabase" localSheetId="2" hidden="1">测算表!$A$6:$AU$192</definedName>
    <definedName name="_xlnm._FilterDatabase" localSheetId="1" hidden="1">下达!#REF!</definedName>
    <definedName name="_xlnm.Print_Titles" localSheetId="2">测算表!$A:$B,测算表!$2:$7</definedName>
    <definedName name="_xlnm.Print_Titles" localSheetId="0">下达表!$A:$B,下达表!$4:$6</definedName>
    <definedName name="_xlnm.Print_Titles" localSheetId="1">下达!$A:$B,下达!$2:$6</definedName>
  </definedNames>
  <calcPr calcId="144525"/>
</workbook>
</file>

<file path=xl/sharedStrings.xml><?xml version="1.0" encoding="utf-8"?>
<sst xmlns="http://schemas.openxmlformats.org/spreadsheetml/2006/main" count="709" uniqueCount="216">
  <si>
    <t>附件</t>
  </si>
  <si>
    <t>提前下达2023年中央财政衔接推进乡村振兴补助资金表</t>
  </si>
  <si>
    <t>单位：万元</t>
  </si>
  <si>
    <t>序号</t>
  </si>
  <si>
    <t>地区</t>
  </si>
  <si>
    <t>乡村振兴重点帮扶县</t>
  </si>
  <si>
    <t>总计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</si>
  <si>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</si>
  <si>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</si>
  <si>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</si>
  <si>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</si>
  <si>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欠发达国有林场巩固提升任务</t>
  </si>
  <si>
    <t>备注</t>
  </si>
  <si>
    <t>小计</t>
  </si>
  <si>
    <t>其中：</t>
  </si>
  <si>
    <t>绩效评价、巩固脱贫成果考核及支出进度奖励</t>
  </si>
  <si>
    <t>易地扶贫搬迁后续产业扶持因素</t>
  </si>
  <si>
    <t>易地扶贫搬迁贴息</t>
  </si>
  <si>
    <t>乡村振兴“一县一业”示范县因素</t>
  </si>
  <si>
    <t>边境小康村建设因素</t>
  </si>
  <si>
    <t>全省合计</t>
  </si>
  <si>
    <t>云南省本级</t>
  </si>
  <si>
    <t>昆明市合计</t>
  </si>
  <si>
    <t>昆明市本级</t>
  </si>
  <si>
    <t>磨憨镇巩固拓展脱贫攻坚成果和乡村振兴任务468万元</t>
  </si>
  <si>
    <t>县级小计</t>
  </si>
  <si>
    <t>盘龙区</t>
  </si>
  <si>
    <t>五华区</t>
  </si>
  <si>
    <t>西山区</t>
  </si>
  <si>
    <t>官渡区</t>
  </si>
  <si>
    <t>呈贡区</t>
  </si>
  <si>
    <t>安宁市</t>
  </si>
  <si>
    <t>富民县</t>
  </si>
  <si>
    <t>晋宁区</t>
  </si>
  <si>
    <t>宜良县</t>
  </si>
  <si>
    <t>石林县</t>
  </si>
  <si>
    <t>嵩明县</t>
  </si>
  <si>
    <t>禄劝县</t>
  </si>
  <si>
    <t>省级</t>
  </si>
  <si>
    <t>东川区</t>
  </si>
  <si>
    <t>国家</t>
  </si>
  <si>
    <t>寻甸县</t>
  </si>
  <si>
    <t>昭通市合计</t>
  </si>
  <si>
    <t>昭通市本级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</si>
  <si>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</si>
  <si>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</si>
  <si>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</si>
  <si>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</si>
  <si>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</si>
  <si>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</si>
  <si>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</si>
  <si>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</si>
  <si>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</si>
  <si>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</si>
  <si>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</si>
  <si>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曲靖市合计</t>
  </si>
  <si>
    <t>曲靖市本级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</si>
  <si>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</si>
  <si>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</si>
  <si>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</si>
  <si>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</si>
  <si>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</si>
  <si>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</si>
  <si>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</si>
  <si>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</si>
  <si>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</si>
  <si>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玉溪市合计</t>
  </si>
  <si>
    <t>玉溪市本级</t>
  </si>
  <si>
    <t>红塔区</t>
  </si>
  <si>
    <t>通海县</t>
  </si>
  <si>
    <t>江川区</t>
  </si>
  <si>
    <t>澄江市</t>
  </si>
  <si>
    <t>华宁县</t>
  </si>
  <si>
    <t>易门县</t>
  </si>
  <si>
    <t>峨山县</t>
  </si>
  <si>
    <t>新平县</t>
  </si>
  <si>
    <t>元江县</t>
  </si>
  <si>
    <t>红河州合计</t>
  </si>
  <si>
    <t>红河州本级</t>
  </si>
  <si>
    <t>个旧市</t>
  </si>
  <si>
    <t>开远市</t>
  </si>
  <si>
    <t>蒙自市</t>
  </si>
  <si>
    <t>建水县</t>
  </si>
  <si>
    <t>石屏县</t>
  </si>
  <si>
    <t>弥勒市</t>
  </si>
  <si>
    <t>泸西县</t>
  </si>
  <si>
    <t>屏边县</t>
  </si>
  <si>
    <t>河口县</t>
  </si>
  <si>
    <t>金平县</t>
  </si>
  <si>
    <t>现代化边境小康村建设13000万元</t>
  </si>
  <si>
    <t>元阳县</t>
  </si>
  <si>
    <t>红河县</t>
  </si>
  <si>
    <t>绿春县</t>
  </si>
  <si>
    <t>文山州合计</t>
  </si>
  <si>
    <t>文山州本级</t>
  </si>
  <si>
    <t>文山市</t>
  </si>
  <si>
    <t>砚山县</t>
  </si>
  <si>
    <t>西畴县</t>
  </si>
  <si>
    <t>麻栗坡县</t>
  </si>
  <si>
    <t>现代化边境小康村建设边境小康村建设5303万元</t>
  </si>
  <si>
    <t>马关县</t>
  </si>
  <si>
    <t>丘北县</t>
  </si>
  <si>
    <t>广南县</t>
  </si>
  <si>
    <t>富宁县</t>
  </si>
  <si>
    <t>普洱市合计</t>
  </si>
  <si>
    <t>普洱市本级</t>
  </si>
  <si>
    <t>思茅区</t>
  </si>
  <si>
    <t>宁洱县</t>
  </si>
  <si>
    <t>墨江县</t>
  </si>
  <si>
    <t>景谷县</t>
  </si>
  <si>
    <t>镇沅县</t>
  </si>
  <si>
    <t>景东县</t>
  </si>
  <si>
    <t>江城县</t>
  </si>
  <si>
    <t>澜沧县</t>
  </si>
  <si>
    <t>孟连县</t>
  </si>
  <si>
    <t>西盟县</t>
  </si>
  <si>
    <t>现代化边境小康村建设边境小康村建设1465万元</t>
  </si>
  <si>
    <t>西双版纳州合计</t>
  </si>
  <si>
    <t>西双版纳州本级</t>
  </si>
  <si>
    <t>景洪市</t>
  </si>
  <si>
    <t>勐海县</t>
  </si>
  <si>
    <t>勐腊县</t>
  </si>
  <si>
    <t>楚雄州合计</t>
  </si>
  <si>
    <t>楚雄州本级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</si>
  <si>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</si>
  <si>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</si>
  <si>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</si>
  <si>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</si>
  <si>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</si>
  <si>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</si>
  <si>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</si>
  <si>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</si>
  <si>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</si>
  <si>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</si>
  <si>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大理州合计</t>
  </si>
  <si>
    <t>大理州本级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</si>
  <si>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</si>
  <si>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</si>
  <si>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</si>
  <si>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</si>
  <si>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</si>
  <si>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</si>
  <si>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</si>
  <si>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</si>
  <si>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</si>
  <si>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</si>
  <si>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</si>
  <si>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</si>
  <si>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保山市合计</t>
  </si>
  <si>
    <t>保山市本级</t>
  </si>
  <si>
    <t>隆阳区</t>
  </si>
  <si>
    <t>施甸县</t>
  </si>
  <si>
    <t>腾冲市</t>
  </si>
  <si>
    <t>昌宁县</t>
  </si>
  <si>
    <t>龙陵县</t>
  </si>
  <si>
    <t>德宏州合计</t>
  </si>
  <si>
    <t>德宏州本级</t>
  </si>
  <si>
    <t>芒市</t>
  </si>
  <si>
    <t>梁河县</t>
  </si>
  <si>
    <t>盈江县</t>
  </si>
  <si>
    <t>现代化边境小康村建设边境小康村建设4118万元</t>
  </si>
  <si>
    <t>陇川县</t>
  </si>
  <si>
    <t>瑞丽市</t>
  </si>
  <si>
    <t>丽江市合计</t>
  </si>
  <si>
    <t>丽江市本级</t>
  </si>
  <si>
    <t>古城区</t>
  </si>
  <si>
    <t>永胜县</t>
  </si>
  <si>
    <t>华坪县</t>
  </si>
  <si>
    <t>宁蒗县</t>
  </si>
  <si>
    <t>玉龙县</t>
  </si>
  <si>
    <t>怒江州合计</t>
  </si>
  <si>
    <t>怒江州本级</t>
  </si>
  <si>
    <t>兰坪县</t>
  </si>
  <si>
    <t>福贡县</t>
  </si>
  <si>
    <t>现代化边境小康村建设边境小康村建设4529万元</t>
  </si>
  <si>
    <t>贡山县</t>
  </si>
  <si>
    <t>泸水市</t>
  </si>
  <si>
    <t>现代化边境小康村建设边境小康村建设11120万元</t>
  </si>
  <si>
    <t>迪庆州合计</t>
  </si>
  <si>
    <t>迪庆州本级</t>
  </si>
  <si>
    <t>香格里拉市</t>
  </si>
  <si>
    <t>维西县</t>
  </si>
  <si>
    <t>德钦县</t>
  </si>
  <si>
    <t>临沧市合计</t>
  </si>
  <si>
    <t>临沧市本级</t>
  </si>
  <si>
    <t>凤庆县</t>
  </si>
  <si>
    <t>云县</t>
  </si>
  <si>
    <t>临翔区</t>
  </si>
  <si>
    <t>永德县</t>
  </si>
  <si>
    <t>镇康县</t>
  </si>
  <si>
    <t>现代化边境小康村建设边境小康村建设3077万元</t>
  </si>
  <si>
    <t>双江县</t>
  </si>
  <si>
    <t>耿马县</t>
  </si>
  <si>
    <t>沧源县</t>
  </si>
  <si>
    <t>附件1</t>
  </si>
  <si>
    <t>下达2023年省级财政衔接推进乡村振兴补助资金表</t>
  </si>
  <si>
    <t>原贫困县标识</t>
  </si>
  <si>
    <t>脱贫年度</t>
  </si>
  <si>
    <t>2022年全年下达数</t>
  </si>
  <si>
    <t>下达2023年资金数</t>
  </si>
  <si>
    <t>审计发现问题扣减应分资金</t>
  </si>
  <si>
    <t>磨憨镇巩固脱贫任务106万元</t>
  </si>
  <si>
    <t>非贫困县</t>
  </si>
  <si>
    <t>贫困</t>
  </si>
  <si>
    <t>深度贫困</t>
  </si>
  <si>
    <t>提前下达2023年省级财政衔接推进乡村振兴补助资金表</t>
  </si>
  <si>
    <t>提前下达2023年数</t>
  </si>
  <si>
    <t>2023年较上年同口径增加</t>
  </si>
  <si>
    <t>2023年较上年同口径增幅</t>
  </si>
  <si>
    <t>因审计发现问题扣减应分资金</t>
  </si>
  <si>
    <t>州市本级合计</t>
  </si>
  <si>
    <t>88个县合计</t>
  </si>
  <si>
    <t>41个县合计</t>
  </si>
  <si>
    <t>57个县合计</t>
  </si>
  <si>
    <t>27个县合计</t>
  </si>
  <si>
    <t>30个县合计</t>
  </si>
</sst>
</file>

<file path=xl/styles.xml><?xml version="1.0" encoding="utf-8"?>
<styleSheet xmlns="http://schemas.openxmlformats.org/spreadsheetml/2006/main">
  <numFmts count="9">
    <numFmt numFmtId="176" formatCode="0_);[Red]\(0\)"/>
    <numFmt numFmtId="177" formatCode="0.0%"/>
    <numFmt numFmtId="178" formatCode="0_ "/>
    <numFmt numFmtId="43" formatCode="_ * #,##0.00_ ;_ * \-#,##0.00_ ;_ * &quot;-&quot;??_ ;_ @_ "/>
    <numFmt numFmtId="41" formatCode="_ * #,##0_ ;_ * \-#,##0_ ;_ * &quot;-&quot;_ ;_ @_ "/>
    <numFmt numFmtId="179" formatCode="0_ ;[Red]\-0\ "/>
    <numFmt numFmtId="42" formatCode="_ &quot;￥&quot;* #,##0_ ;_ &quot;￥&quot;* \-#,##0_ ;_ &quot;￥&quot;* &quot;-&quot;_ ;_ @_ "/>
    <numFmt numFmtId="180" formatCode="0.00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2" fillId="0" borderId="0" applyAlignment="false">
      <alignment vertical="top" wrapText="true"/>
      <protection locked="false"/>
    </xf>
    <xf numFmtId="0" fontId="25" fillId="0" borderId="0">
      <alignment vertical="center"/>
    </xf>
    <xf numFmtId="0" fontId="25" fillId="0" borderId="0"/>
    <xf numFmtId="0" fontId="14" fillId="34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0" fillId="19" borderId="13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33" fillId="36" borderId="13" applyNumberFormat="false" applyAlignment="false" applyProtection="false">
      <alignment vertical="center"/>
    </xf>
    <xf numFmtId="0" fontId="23" fillId="19" borderId="9" applyNumberFormat="false" applyAlignment="false" applyProtection="false">
      <alignment vertical="center"/>
    </xf>
    <xf numFmtId="0" fontId="27" fillId="23" borderId="11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>
      <alignment vertical="center"/>
    </xf>
    <xf numFmtId="0" fontId="0" fillId="2" borderId="0" xfId="0" applyFill="true">
      <alignment vertical="center"/>
    </xf>
    <xf numFmtId="0" fontId="0" fillId="3" borderId="0" xfId="0" applyFill="true">
      <alignment vertical="center"/>
    </xf>
    <xf numFmtId="0" fontId="0" fillId="0" borderId="0" xfId="0" applyFill="true">
      <alignment vertical="center"/>
    </xf>
    <xf numFmtId="0" fontId="0" fillId="4" borderId="0" xfId="0" applyFill="true">
      <alignment vertical="center"/>
    </xf>
    <xf numFmtId="0" fontId="0" fillId="5" borderId="0" xfId="0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Fill="true" applyAlignment="true" applyProtection="true">
      <alignment horizontal="center" vertical="center"/>
      <protection locked="false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3" fillId="2" borderId="1" xfId="0" applyFont="true" applyFill="true" applyBorder="true" applyAlignment="true">
      <alignment vertical="center"/>
    </xf>
    <xf numFmtId="0" fontId="6" fillId="2" borderId="1" xfId="0" applyFont="true" applyFill="true" applyBorder="true" applyAlignment="true" applyProtection="true">
      <alignment horizontal="center" vertical="center" wrapText="true"/>
    </xf>
    <xf numFmtId="0" fontId="3" fillId="2" borderId="1" xfId="0" applyFont="true" applyFill="true" applyBorder="true" applyAlignment="true" applyProtection="true">
      <alignment horizontal="center" vertical="center"/>
    </xf>
    <xf numFmtId="0" fontId="6" fillId="2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3" fillId="3" borderId="1" xfId="0" applyFont="true" applyFill="true" applyBorder="true" applyAlignment="true" applyProtection="true">
      <alignment horizontal="center" vertical="center"/>
    </xf>
    <xf numFmtId="0" fontId="3" fillId="4" borderId="1" xfId="0" applyFont="true" applyFill="true" applyBorder="true" applyAlignment="true">
      <alignment vertical="center"/>
    </xf>
    <xf numFmtId="0" fontId="6" fillId="4" borderId="1" xfId="0" applyFont="true" applyFill="true" applyBorder="true" applyAlignment="true" applyProtection="true">
      <alignment vertical="center" wrapText="true"/>
    </xf>
    <xf numFmtId="0" fontId="6" fillId="4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vertical="center" wrapText="true"/>
    </xf>
    <xf numFmtId="0" fontId="3" fillId="5" borderId="1" xfId="0" applyFont="true" applyFill="true" applyBorder="true" applyAlignment="true">
      <alignment vertical="center"/>
    </xf>
    <xf numFmtId="0" fontId="3" fillId="5" borderId="1" xfId="0" applyFont="true" applyFill="true" applyBorder="true" applyAlignment="true" applyProtection="true">
      <alignment vertical="center" wrapText="true"/>
    </xf>
    <xf numFmtId="0" fontId="3" fillId="5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left" vertical="center" wrapText="true"/>
    </xf>
    <xf numFmtId="0" fontId="7" fillId="0" borderId="1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horizontal="left" vertical="center" wrapText="true"/>
    </xf>
    <xf numFmtId="0" fontId="3" fillId="0" borderId="0" xfId="0" applyFont="true">
      <alignment vertical="center"/>
    </xf>
    <xf numFmtId="0" fontId="5" fillId="0" borderId="1" xfId="0" applyNumberFormat="true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8" fontId="7" fillId="2" borderId="1" xfId="0" applyNumberFormat="true" applyFont="true" applyFill="true" applyBorder="true" applyAlignment="true" applyProtection="true">
      <alignment horizontal="right" vertical="center"/>
    </xf>
    <xf numFmtId="180" fontId="7" fillId="2" borderId="1" xfId="0" applyNumberFormat="true" applyFont="true" applyFill="true" applyBorder="true" applyAlignment="true" applyProtection="true">
      <alignment horizontal="right" vertical="center"/>
    </xf>
    <xf numFmtId="0" fontId="7" fillId="0" borderId="1" xfId="0" applyNumberFormat="true" applyFont="true" applyFill="true" applyBorder="true" applyAlignment="true" applyProtection="true">
      <alignment vertical="center"/>
    </xf>
    <xf numFmtId="0" fontId="7" fillId="0" borderId="1" xfId="0" applyNumberFormat="true" applyFont="true" applyFill="true" applyBorder="true" applyAlignment="true" applyProtection="true">
      <alignment horizontal="right" vertical="center"/>
    </xf>
    <xf numFmtId="178" fontId="3" fillId="0" borderId="1" xfId="0" applyNumberFormat="true" applyFont="true" applyBorder="true" applyAlignment="true">
      <alignment horizontal="right" vertical="center"/>
    </xf>
    <xf numFmtId="178" fontId="7" fillId="0" borderId="1" xfId="0" applyNumberFormat="true" applyFont="true" applyFill="true" applyBorder="true" applyAlignment="true" applyProtection="true">
      <alignment horizontal="right" vertical="center"/>
    </xf>
    <xf numFmtId="178" fontId="7" fillId="4" borderId="1" xfId="0" applyNumberFormat="true" applyFont="true" applyFill="true" applyBorder="true" applyAlignment="true" applyProtection="true">
      <alignment horizontal="right" vertical="center"/>
    </xf>
    <xf numFmtId="0" fontId="7" fillId="4" borderId="1" xfId="0" applyNumberFormat="true" applyFont="true" applyFill="true" applyBorder="true" applyAlignment="true" applyProtection="true">
      <alignment horizontal="right" vertical="center"/>
    </xf>
    <xf numFmtId="178" fontId="3" fillId="0" borderId="1" xfId="0" applyNumberFormat="true" applyFont="true" applyFill="true" applyBorder="true" applyAlignment="true" applyProtection="true">
      <alignment horizontal="right" vertical="center"/>
    </xf>
    <xf numFmtId="178" fontId="7" fillId="5" borderId="1" xfId="0" applyNumberFormat="true" applyFont="true" applyFill="true" applyBorder="true" applyAlignment="true" applyProtection="true">
      <alignment horizontal="right" vertical="center"/>
    </xf>
    <xf numFmtId="0" fontId="7" fillId="5" borderId="1" xfId="0" applyNumberFormat="true" applyFont="true" applyFill="true" applyBorder="true" applyAlignment="true" applyProtection="true">
      <alignment horizontal="right" vertical="center"/>
    </xf>
    <xf numFmtId="178" fontId="3" fillId="4" borderId="1" xfId="0" applyNumberFormat="true" applyFont="true" applyFill="true" applyBorder="true" applyAlignment="true">
      <alignment horizontal="right" vertical="center"/>
    </xf>
    <xf numFmtId="179" fontId="3" fillId="4" borderId="1" xfId="0" applyNumberFormat="true" applyFont="true" applyFill="true" applyBorder="true" applyAlignment="true">
      <alignment horizontal="right" vertical="center"/>
    </xf>
    <xf numFmtId="178" fontId="3" fillId="5" borderId="1" xfId="0" applyNumberFormat="true" applyFont="true" applyFill="true" applyBorder="true" applyAlignment="true">
      <alignment horizontal="right" vertical="center"/>
    </xf>
    <xf numFmtId="179" fontId="3" fillId="5" borderId="1" xfId="0" applyNumberFormat="true" applyFont="true" applyFill="true" applyBorder="true" applyAlignment="true">
      <alignment horizontal="right" vertical="center"/>
    </xf>
    <xf numFmtId="0" fontId="3" fillId="0" borderId="0" xfId="0" applyFont="true" applyFill="true" applyAlignment="true">
      <alignment horizontal="right" vertical="center"/>
    </xf>
    <xf numFmtId="0" fontId="5" fillId="0" borderId="2" xfId="0" applyNumberFormat="true" applyFont="true" applyBorder="true" applyAlignment="true">
      <alignment horizontal="left" vertical="center"/>
    </xf>
    <xf numFmtId="0" fontId="5" fillId="0" borderId="3" xfId="0" applyNumberFormat="true" applyFont="true" applyBorder="true" applyAlignment="true">
      <alignment horizontal="left" vertical="center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 applyProtection="true">
      <alignment horizontal="right" vertical="center"/>
    </xf>
    <xf numFmtId="177" fontId="3" fillId="2" borderId="1" xfId="0" applyNumberFormat="true" applyFont="true" applyFill="true" applyBorder="true">
      <alignment vertical="center"/>
    </xf>
    <xf numFmtId="177" fontId="3" fillId="0" borderId="1" xfId="0" applyNumberFormat="true" applyFont="true" applyFill="true" applyBorder="true">
      <alignment vertical="center"/>
    </xf>
    <xf numFmtId="178" fontId="7" fillId="0" borderId="1" xfId="0" applyNumberFormat="true" applyFont="true" applyFill="true" applyBorder="true" applyAlignment="true" applyProtection="true">
      <alignment vertical="center"/>
    </xf>
    <xf numFmtId="0" fontId="8" fillId="0" borderId="0" xfId="0" applyFont="true" applyFill="true">
      <alignment vertical="center"/>
    </xf>
    <xf numFmtId="177" fontId="3" fillId="4" borderId="1" xfId="0" applyNumberFormat="true" applyFont="true" applyFill="true" applyBorder="true">
      <alignment vertical="center"/>
    </xf>
    <xf numFmtId="178" fontId="3" fillId="0" borderId="1" xfId="0" applyNumberFormat="true" applyFont="true" applyFill="true" applyBorder="true" applyAlignment="true" applyProtection="true">
      <alignment horizontal="center" vertical="center" wrapText="true"/>
    </xf>
    <xf numFmtId="176" fontId="3" fillId="5" borderId="1" xfId="0" applyNumberFormat="true" applyFont="true" applyFill="true" applyBorder="true" applyAlignment="true">
      <alignment horizontal="right" vertical="center"/>
    </xf>
    <xf numFmtId="0" fontId="7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 applyProtection="true">
      <alignment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vertical="center" wrapText="true"/>
    </xf>
    <xf numFmtId="0" fontId="3" fillId="0" borderId="0" xfId="0" applyFont="true" applyFill="true">
      <alignment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right" vertical="center"/>
    </xf>
    <xf numFmtId="0" fontId="5" fillId="0" borderId="1" xfId="0" applyNumberFormat="true" applyFont="true" applyFill="true" applyBorder="true" applyAlignment="true">
      <alignment horizontal="left" vertical="center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0" fontId="7" fillId="3" borderId="1" xfId="0" applyNumberFormat="true" applyFont="true" applyFill="true" applyBorder="true" applyAlignment="true" applyProtection="true">
      <alignment horizontal="right" vertical="center"/>
    </xf>
    <xf numFmtId="0" fontId="2" fillId="0" borderId="1" xfId="0" applyFont="true" applyFill="true" applyBorder="true">
      <alignment vertical="center"/>
    </xf>
    <xf numFmtId="178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7" fillId="0" borderId="0" xfId="0" applyFont="true" applyFill="true" applyAlignment="true">
      <alignment vertical="center" wrapText="true"/>
    </xf>
    <xf numFmtId="0" fontId="7" fillId="0" borderId="0" xfId="0" applyFont="true" applyFill="true">
      <alignment vertical="center"/>
    </xf>
    <xf numFmtId="0" fontId="9" fillId="0" borderId="0" xfId="0" applyFont="true" applyFill="true" applyAlignment="true" applyProtection="true">
      <alignment horizontal="center" vertical="center" wrapText="true"/>
      <protection locked="false"/>
    </xf>
    <xf numFmtId="0" fontId="7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>
      <alignment vertical="center"/>
    </xf>
    <xf numFmtId="0" fontId="12" fillId="0" borderId="1" xfId="0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 applyProtection="true">
      <alignment horizontal="center" vertical="center"/>
    </xf>
    <xf numFmtId="0" fontId="11" fillId="0" borderId="1" xfId="0" applyNumberFormat="true" applyFont="true" applyFill="true" applyBorder="true" applyAlignment="true" applyProtection="true">
      <alignment horizontal="right" vertical="center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/>
    </xf>
    <xf numFmtId="0" fontId="12" fillId="0" borderId="1" xfId="0" applyFont="true" applyFill="true" applyBorder="true" applyAlignment="true" applyProtection="true">
      <alignment vertical="center" wrapText="true"/>
    </xf>
    <xf numFmtId="0" fontId="11" fillId="0" borderId="1" xfId="0" applyFont="true" applyFill="true" applyBorder="true" applyAlignment="true" applyProtection="true">
      <alignment vertical="center" wrapText="true"/>
    </xf>
    <xf numFmtId="0" fontId="11" fillId="0" borderId="1" xfId="0" applyFont="true" applyFill="true" applyBorder="true" applyAlignment="true" applyProtection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right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_扶持人口较少民族发展动态监测系统15" xfId="1"/>
    <cellStyle name="常规_2011年" xfId="2"/>
    <cellStyle name="常规_1998—2004年决算资料整理第三部分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&#20892;&#19994;&#20892;&#26449;&#22788;&#24037;&#20316;&#26448;&#26009;/&#25968;&#25454;&#32479;&#35745;/&#32479;&#35745;&#25968;&#25454;/2022&#24180;&#20013;&#22830;&#21644;&#30465;&#32423;&#36130;&#25919;&#34900;&#25509;&#25512;&#36827;&#20065;&#26449;&#25391;&#20852;&#34917;&#21161;&#36164;&#37329;&#20998;&#21439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.12.20&#30465;&#21457;&#23637;&#25913;&#38761;&#22996;%20&#38468;&#20214;&#65306;2023&#24180;&#30465;&#32423;&#36130;&#25919;&#34900;&#25509;&#25512;&#36827;&#20065;&#26449;&#25391;&#20852;&#20197;&#24037;&#20195;&#36168;&#34917;&#21161;&#36164;&#37329;&#35745;&#2101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3.1.4&#30465;&#20065;&#26449;&#25391;&#20852;&#23616;%202023&#24180;&#30465;&#32423;&#36130;&#25919;&#34900;&#25509;&#25512;&#36827;&#20065;&#26449;&#25391;&#20852;&#34917;&#21161;&#36164;&#37329;&#27979;&#31639;&#20998;&#3719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.12.30&#30465;&#27665;&#26063;&#23447;&#25945;&#22996;%202023&#24180;&#36164;&#37329;&#20998;&#37197;&#27719;&#24635;&#34920;&#65288;&#35843;&#25972;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中央资金"/>
      <sheetName val="省级资金"/>
      <sheetName val="Sheet1"/>
    </sheetNames>
    <sheetDataSet>
      <sheetData sheetId="0"/>
      <sheetData sheetId="1"/>
      <sheetData sheetId="2">
        <row r="2">
          <cell r="B2" t="str">
            <v>地区</v>
          </cell>
          <cell r="C2" t="str">
            <v>原贫困县标示</v>
          </cell>
          <cell r="D2" t="str">
            <v>乡村振兴重点帮扶县</v>
          </cell>
          <cell r="E2" t="str">
            <v>合计</v>
          </cell>
          <cell r="F2" t="str">
            <v>巩固拓展脱贫攻坚成果和乡村振兴任务</v>
          </cell>
        </row>
        <row r="2">
          <cell r="N2" t="str">
            <v>以工代赈任务</v>
          </cell>
        </row>
        <row r="2">
          <cell r="P2" t="str">
            <v>少数民族发展任务</v>
          </cell>
        </row>
        <row r="3">
          <cell r="F3" t="str">
            <v>小计</v>
          </cell>
          <cell r="G3" t="str">
            <v>云财农〔2022〕33号</v>
          </cell>
          <cell r="H3" t="str">
            <v>云财农〔2022〕40号</v>
          </cell>
          <cell r="I3" t="str">
            <v>云财农〔2022〕39号</v>
          </cell>
          <cell r="J3" t="str">
            <v>云财农〔2022〕158号</v>
          </cell>
          <cell r="K3" t="str">
            <v>  
云财农〔2022〕246号</v>
          </cell>
          <cell r="L3" t="str">
            <v>云财农〔2022〕252号</v>
          </cell>
          <cell r="M3" t="str">
            <v>云财农〔2022〕265号</v>
          </cell>
          <cell r="N3" t="str">
            <v>小计</v>
          </cell>
          <cell r="O3" t="str">
            <v>云财农〔2022〕26号</v>
          </cell>
          <cell r="P3" t="str">
            <v>小计</v>
          </cell>
        </row>
        <row r="4">
          <cell r="B4" t="str">
            <v>全省合计</v>
          </cell>
        </row>
        <row r="4">
          <cell r="E4">
            <v>770000</v>
          </cell>
          <cell r="F4">
            <v>649717</v>
          </cell>
          <cell r="G4">
            <v>299423</v>
          </cell>
          <cell r="H4">
            <v>8230</v>
          </cell>
          <cell r="I4">
            <v>6000</v>
          </cell>
          <cell r="J4">
            <v>315603</v>
          </cell>
          <cell r="K4">
            <v>3700</v>
          </cell>
          <cell r="L4">
            <v>0</v>
          </cell>
          <cell r="M4">
            <v>16761</v>
          </cell>
          <cell r="N4">
            <v>3500</v>
          </cell>
          <cell r="O4">
            <v>3500</v>
          </cell>
          <cell r="P4">
            <v>30204</v>
          </cell>
        </row>
        <row r="5">
          <cell r="B5" t="str">
            <v>省本级</v>
          </cell>
        </row>
        <row r="5">
          <cell r="E5">
            <v>86579</v>
          </cell>
          <cell r="F5">
            <v>0</v>
          </cell>
        </row>
        <row r="5">
          <cell r="N5">
            <v>0</v>
          </cell>
        </row>
        <row r="5">
          <cell r="P5">
            <v>0</v>
          </cell>
        </row>
        <row r="6">
          <cell r="B6" t="str">
            <v>州市本级</v>
          </cell>
        </row>
        <row r="6">
          <cell r="E6">
            <v>30503</v>
          </cell>
          <cell r="F6">
            <v>30000</v>
          </cell>
          <cell r="G6">
            <v>0</v>
          </cell>
          <cell r="H6">
            <v>0</v>
          </cell>
          <cell r="I6">
            <v>0</v>
          </cell>
          <cell r="J6">
            <v>30000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503</v>
          </cell>
        </row>
        <row r="7">
          <cell r="B7" t="str">
            <v>41个县</v>
          </cell>
        </row>
        <row r="7">
          <cell r="E7">
            <v>101389.25</v>
          </cell>
          <cell r="F7">
            <v>94338</v>
          </cell>
          <cell r="G7">
            <v>23127</v>
          </cell>
          <cell r="H7">
            <v>3260</v>
          </cell>
          <cell r="I7">
            <v>6000</v>
          </cell>
          <cell r="J7">
            <v>61602</v>
          </cell>
          <cell r="K7">
            <v>-1024</v>
          </cell>
          <cell r="L7">
            <v>-1950</v>
          </cell>
          <cell r="M7">
            <v>3323</v>
          </cell>
          <cell r="N7">
            <v>0</v>
          </cell>
          <cell r="O7">
            <v>0</v>
          </cell>
          <cell r="P7">
            <v>7051.25</v>
          </cell>
        </row>
        <row r="8">
          <cell r="B8" t="str">
            <v>原88个贫困县合计</v>
          </cell>
        </row>
        <row r="8">
          <cell r="E8">
            <v>551528.75</v>
          </cell>
          <cell r="F8">
            <v>525379</v>
          </cell>
          <cell r="G8">
            <v>276296</v>
          </cell>
          <cell r="H8">
            <v>4970</v>
          </cell>
          <cell r="I8">
            <v>0</v>
          </cell>
          <cell r="J8">
            <v>224001</v>
          </cell>
          <cell r="K8">
            <v>4724</v>
          </cell>
          <cell r="L8">
            <v>1950</v>
          </cell>
          <cell r="M8">
            <v>13438</v>
          </cell>
          <cell r="N8">
            <v>3500</v>
          </cell>
          <cell r="O8">
            <v>3500</v>
          </cell>
          <cell r="P8">
            <v>22649.75</v>
          </cell>
        </row>
        <row r="9">
          <cell r="B9" t="str">
            <v>昆明市合计</v>
          </cell>
        </row>
        <row r="9">
          <cell r="E9">
            <v>27290</v>
          </cell>
          <cell r="F9">
            <v>25301</v>
          </cell>
          <cell r="G9">
            <v>9426</v>
          </cell>
          <cell r="H9">
            <v>800</v>
          </cell>
          <cell r="I9">
            <v>6000</v>
          </cell>
          <cell r="J9">
            <v>8833</v>
          </cell>
          <cell r="K9">
            <v>-158</v>
          </cell>
          <cell r="L9">
            <v>0</v>
          </cell>
          <cell r="M9">
            <v>400</v>
          </cell>
          <cell r="N9">
            <v>0</v>
          </cell>
          <cell r="O9">
            <v>0</v>
          </cell>
          <cell r="P9">
            <v>1989</v>
          </cell>
        </row>
        <row r="10">
          <cell r="B10" t="str">
            <v>昆明市本级</v>
          </cell>
          <cell r="C10">
            <v>0</v>
          </cell>
        </row>
        <row r="10">
          <cell r="E10">
            <v>0</v>
          </cell>
          <cell r="F10">
            <v>0</v>
          </cell>
        </row>
        <row r="10">
          <cell r="N10">
            <v>0</v>
          </cell>
        </row>
        <row r="10">
          <cell r="P10">
            <v>0</v>
          </cell>
        </row>
        <row r="11">
          <cell r="B11" t="str">
            <v>五华区</v>
          </cell>
          <cell r="C11" t="str">
            <v>非贫困县</v>
          </cell>
        </row>
        <row r="11">
          <cell r="E11">
            <v>122</v>
          </cell>
          <cell r="F11">
            <v>80</v>
          </cell>
        </row>
        <row r="11">
          <cell r="H11">
            <v>80</v>
          </cell>
        </row>
        <row r="11">
          <cell r="N11">
            <v>0</v>
          </cell>
        </row>
        <row r="11">
          <cell r="P11">
            <v>42</v>
          </cell>
        </row>
        <row r="12">
          <cell r="B12" t="str">
            <v>盘龙区</v>
          </cell>
          <cell r="C12" t="str">
            <v>非贫困县</v>
          </cell>
        </row>
        <row r="12">
          <cell r="E12">
            <v>581</v>
          </cell>
          <cell r="F12">
            <v>259</v>
          </cell>
          <cell r="G12">
            <v>104</v>
          </cell>
        </row>
        <row r="12">
          <cell r="J12">
            <v>155</v>
          </cell>
        </row>
        <row r="12">
          <cell r="N12">
            <v>0</v>
          </cell>
        </row>
        <row r="12">
          <cell r="P12">
            <v>322</v>
          </cell>
        </row>
        <row r="13">
          <cell r="B13" t="str">
            <v>官渡区</v>
          </cell>
          <cell r="C13" t="str">
            <v>非贫困县</v>
          </cell>
        </row>
        <row r="13">
          <cell r="E13">
            <v>22</v>
          </cell>
          <cell r="F13">
            <v>0</v>
          </cell>
        </row>
        <row r="13">
          <cell r="N13">
            <v>0</v>
          </cell>
        </row>
        <row r="13">
          <cell r="P13">
            <v>22</v>
          </cell>
        </row>
        <row r="14">
          <cell r="B14" t="str">
            <v>西山区</v>
          </cell>
          <cell r="C14" t="str">
            <v>非贫困县</v>
          </cell>
        </row>
        <row r="14">
          <cell r="E14">
            <v>1864.5</v>
          </cell>
          <cell r="F14">
            <v>1450</v>
          </cell>
        </row>
        <row r="14">
          <cell r="H14">
            <v>80</v>
          </cell>
          <cell r="I14">
            <v>1370</v>
          </cell>
        </row>
        <row r="14">
          <cell r="N14">
            <v>0</v>
          </cell>
        </row>
        <row r="14">
          <cell r="P14">
            <v>414.5</v>
          </cell>
        </row>
        <row r="15">
          <cell r="B15" t="str">
            <v>东川区</v>
          </cell>
          <cell r="C15" t="str">
            <v>深度贫困</v>
          </cell>
          <cell r="D15" t="str">
            <v>国家级</v>
          </cell>
          <cell r="E15">
            <v>9821</v>
          </cell>
          <cell r="F15">
            <v>9604</v>
          </cell>
          <cell r="G15">
            <v>5338</v>
          </cell>
          <cell r="H15">
            <v>160</v>
          </cell>
        </row>
        <row r="15">
          <cell r="J15">
            <v>4106</v>
          </cell>
        </row>
        <row r="15">
          <cell r="N15">
            <v>0</v>
          </cell>
        </row>
        <row r="15">
          <cell r="P15">
            <v>217</v>
          </cell>
        </row>
        <row r="16">
          <cell r="B16" t="str">
            <v>呈贡区</v>
          </cell>
          <cell r="C16" t="str">
            <v>非贫困县</v>
          </cell>
        </row>
        <row r="16">
          <cell r="E16">
            <v>12</v>
          </cell>
          <cell r="F16">
            <v>0</v>
          </cell>
        </row>
        <row r="16">
          <cell r="N16">
            <v>0</v>
          </cell>
        </row>
        <row r="16">
          <cell r="P16">
            <v>12</v>
          </cell>
        </row>
        <row r="17">
          <cell r="B17" t="str">
            <v>晋宁区</v>
          </cell>
          <cell r="C17" t="str">
            <v>非贫困县</v>
          </cell>
        </row>
        <row r="17">
          <cell r="E17">
            <v>4963</v>
          </cell>
          <cell r="F17">
            <v>4953</v>
          </cell>
          <cell r="G17">
            <v>143</v>
          </cell>
        </row>
        <row r="17">
          <cell r="I17">
            <v>4630</v>
          </cell>
          <cell r="J17">
            <v>180</v>
          </cell>
        </row>
        <row r="17">
          <cell r="N17">
            <v>0</v>
          </cell>
        </row>
        <row r="17">
          <cell r="P17">
            <v>10</v>
          </cell>
        </row>
        <row r="18">
          <cell r="B18" t="str">
            <v>富民县</v>
          </cell>
          <cell r="C18" t="str">
            <v>非贫困县</v>
          </cell>
        </row>
        <row r="18">
          <cell r="E18">
            <v>943</v>
          </cell>
          <cell r="F18">
            <v>531</v>
          </cell>
          <cell r="G18">
            <v>117</v>
          </cell>
        </row>
        <row r="18">
          <cell r="J18">
            <v>414</v>
          </cell>
        </row>
        <row r="18">
          <cell r="N18">
            <v>0</v>
          </cell>
        </row>
        <row r="18">
          <cell r="P18">
            <v>412</v>
          </cell>
        </row>
        <row r="19">
          <cell r="B19" t="str">
            <v>宜良县</v>
          </cell>
          <cell r="C19" t="str">
            <v>非贫困县</v>
          </cell>
        </row>
        <row r="19">
          <cell r="E19">
            <v>1059.5</v>
          </cell>
          <cell r="F19">
            <v>1050</v>
          </cell>
          <cell r="G19">
            <v>117</v>
          </cell>
          <cell r="H19">
            <v>160</v>
          </cell>
        </row>
        <row r="19">
          <cell r="J19">
            <v>573</v>
          </cell>
        </row>
        <row r="19">
          <cell r="M19">
            <v>200</v>
          </cell>
          <cell r="N19">
            <v>0</v>
          </cell>
        </row>
        <row r="19">
          <cell r="P19">
            <v>9.5</v>
          </cell>
        </row>
        <row r="20">
          <cell r="B20" t="str">
            <v>石林县</v>
          </cell>
          <cell r="C20" t="str">
            <v>非贫困县</v>
          </cell>
        </row>
        <row r="20">
          <cell r="E20">
            <v>789</v>
          </cell>
          <cell r="F20">
            <v>744</v>
          </cell>
          <cell r="G20">
            <v>121</v>
          </cell>
        </row>
        <row r="20">
          <cell r="J20">
            <v>423</v>
          </cell>
        </row>
        <row r="20">
          <cell r="M20">
            <v>200</v>
          </cell>
          <cell r="N20">
            <v>0</v>
          </cell>
        </row>
        <row r="20">
          <cell r="P20">
            <v>45</v>
          </cell>
        </row>
        <row r="21">
          <cell r="B21" t="str">
            <v>嵩明县</v>
          </cell>
          <cell r="C21" t="str">
            <v>非贫困县</v>
          </cell>
        </row>
        <row r="21">
          <cell r="E21">
            <v>706</v>
          </cell>
          <cell r="F21">
            <v>679</v>
          </cell>
          <cell r="G21">
            <v>176</v>
          </cell>
          <cell r="H21">
            <v>160</v>
          </cell>
        </row>
        <row r="21">
          <cell r="J21">
            <v>343</v>
          </cell>
        </row>
        <row r="21">
          <cell r="N21">
            <v>0</v>
          </cell>
        </row>
        <row r="21">
          <cell r="P21">
            <v>27</v>
          </cell>
        </row>
        <row r="22">
          <cell r="B22" t="str">
            <v>禄劝县</v>
          </cell>
          <cell r="C22" t="str">
            <v>贫困</v>
          </cell>
          <cell r="D22" t="str">
            <v>省级</v>
          </cell>
          <cell r="E22">
            <v>2556</v>
          </cell>
          <cell r="F22">
            <v>2236</v>
          </cell>
          <cell r="G22">
            <v>1348</v>
          </cell>
        </row>
        <row r="22">
          <cell r="J22">
            <v>1046</v>
          </cell>
          <cell r="K22">
            <v>-158</v>
          </cell>
        </row>
        <row r="22">
          <cell r="N22">
            <v>0</v>
          </cell>
        </row>
        <row r="22">
          <cell r="P22">
            <v>320</v>
          </cell>
        </row>
        <row r="23">
          <cell r="B23" t="str">
            <v>寻甸县</v>
          </cell>
          <cell r="C23" t="str">
            <v>贫困</v>
          </cell>
          <cell r="D23" t="str">
            <v>省级</v>
          </cell>
          <cell r="E23">
            <v>3759</v>
          </cell>
          <cell r="F23">
            <v>3635</v>
          </cell>
          <cell r="G23">
            <v>1962</v>
          </cell>
          <cell r="H23">
            <v>80</v>
          </cell>
        </row>
        <row r="23">
          <cell r="J23">
            <v>1593</v>
          </cell>
        </row>
        <row r="23">
          <cell r="N23">
            <v>0</v>
          </cell>
        </row>
        <row r="23">
          <cell r="P23">
            <v>124</v>
          </cell>
        </row>
        <row r="24">
          <cell r="B24" t="str">
            <v>安宁市</v>
          </cell>
          <cell r="C24" t="str">
            <v>非贫困县</v>
          </cell>
        </row>
        <row r="24">
          <cell r="E24">
            <v>92</v>
          </cell>
          <cell r="F24">
            <v>80</v>
          </cell>
        </row>
        <row r="24">
          <cell r="H24">
            <v>80</v>
          </cell>
        </row>
        <row r="24">
          <cell r="N24">
            <v>0</v>
          </cell>
        </row>
        <row r="24">
          <cell r="P24">
            <v>12</v>
          </cell>
        </row>
        <row r="25">
          <cell r="B25" t="str">
            <v>昭通市合计</v>
          </cell>
        </row>
        <row r="25">
          <cell r="E25">
            <v>127465.6</v>
          </cell>
          <cell r="F25">
            <v>125322</v>
          </cell>
          <cell r="G25">
            <v>61716</v>
          </cell>
          <cell r="H25">
            <v>540</v>
          </cell>
          <cell r="I25">
            <v>0</v>
          </cell>
          <cell r="J25">
            <v>56207</v>
          </cell>
          <cell r="K25">
            <v>509</v>
          </cell>
          <cell r="L25">
            <v>0</v>
          </cell>
          <cell r="M25">
            <v>6350</v>
          </cell>
          <cell r="N25">
            <v>505</v>
          </cell>
          <cell r="O25">
            <v>505</v>
          </cell>
          <cell r="P25">
            <v>1638.6</v>
          </cell>
        </row>
        <row r="26">
          <cell r="B26" t="str">
            <v>昭通市本级</v>
          </cell>
          <cell r="C26">
            <v>0</v>
          </cell>
        </row>
        <row r="26">
          <cell r="E26">
            <v>20020</v>
          </cell>
          <cell r="F26">
            <v>20000</v>
          </cell>
        </row>
        <row r="26">
          <cell r="J26">
            <v>20000</v>
          </cell>
        </row>
        <row r="26">
          <cell r="N26">
            <v>0</v>
          </cell>
        </row>
        <row r="26">
          <cell r="P26">
            <v>20</v>
          </cell>
        </row>
        <row r="27">
          <cell r="B27" t="str">
            <v>昭阳区</v>
          </cell>
          <cell r="C27" t="str">
            <v>深度贫困</v>
          </cell>
          <cell r="D27" t="str">
            <v>国家级</v>
          </cell>
          <cell r="E27">
            <v>13235</v>
          </cell>
          <cell r="F27">
            <v>13124</v>
          </cell>
          <cell r="G27">
            <v>4106</v>
          </cell>
        </row>
        <row r="27">
          <cell r="J27">
            <v>6936</v>
          </cell>
          <cell r="K27">
            <v>-918</v>
          </cell>
        </row>
        <row r="27">
          <cell r="M27">
            <v>3000</v>
          </cell>
          <cell r="N27">
            <v>0</v>
          </cell>
        </row>
        <row r="27">
          <cell r="P27">
            <v>111</v>
          </cell>
        </row>
        <row r="28">
          <cell r="B28" t="str">
            <v>鲁甸县</v>
          </cell>
          <cell r="C28" t="str">
            <v>深度贫困</v>
          </cell>
          <cell r="D28" t="str">
            <v>国家级</v>
          </cell>
          <cell r="E28">
            <v>8035.5</v>
          </cell>
          <cell r="F28">
            <v>7971</v>
          </cell>
          <cell r="G28">
            <v>3277</v>
          </cell>
          <cell r="H28">
            <v>80</v>
          </cell>
        </row>
        <row r="28">
          <cell r="J28">
            <v>4414</v>
          </cell>
        </row>
        <row r="28">
          <cell r="M28">
            <v>200</v>
          </cell>
          <cell r="N28">
            <v>0</v>
          </cell>
        </row>
        <row r="28">
          <cell r="P28">
            <v>64.5</v>
          </cell>
        </row>
        <row r="29">
          <cell r="B29" t="str">
            <v>巧家县</v>
          </cell>
          <cell r="C29" t="str">
            <v>深度贫困</v>
          </cell>
          <cell r="D29" t="str">
            <v>国家级</v>
          </cell>
          <cell r="E29">
            <v>6545</v>
          </cell>
          <cell r="F29">
            <v>6434</v>
          </cell>
          <cell r="G29">
            <v>4413</v>
          </cell>
        </row>
        <row r="29">
          <cell r="J29">
            <v>2021</v>
          </cell>
        </row>
        <row r="29">
          <cell r="N29">
            <v>0</v>
          </cell>
        </row>
        <row r="29">
          <cell r="P29">
            <v>111</v>
          </cell>
        </row>
        <row r="30">
          <cell r="B30" t="str">
            <v>盐津县</v>
          </cell>
          <cell r="C30" t="str">
            <v>贫困</v>
          </cell>
          <cell r="D30" t="str">
            <v>国家级</v>
          </cell>
          <cell r="E30">
            <v>5404</v>
          </cell>
          <cell r="F30">
            <v>5377</v>
          </cell>
          <cell r="G30">
            <v>2898</v>
          </cell>
          <cell r="H30">
            <v>80</v>
          </cell>
        </row>
        <row r="30">
          <cell r="J30">
            <v>2399</v>
          </cell>
        </row>
        <row r="30">
          <cell r="N30">
            <v>0</v>
          </cell>
        </row>
        <row r="30">
          <cell r="P30">
            <v>27</v>
          </cell>
        </row>
        <row r="31">
          <cell r="B31" t="str">
            <v>大关县</v>
          </cell>
          <cell r="C31" t="str">
            <v>深度贫困</v>
          </cell>
          <cell r="D31" t="str">
            <v>国家级</v>
          </cell>
          <cell r="E31">
            <v>6408</v>
          </cell>
          <cell r="F31">
            <v>6282</v>
          </cell>
          <cell r="G31">
            <v>4162</v>
          </cell>
        </row>
        <row r="31">
          <cell r="J31">
            <v>1970</v>
          </cell>
        </row>
        <row r="31">
          <cell r="M31">
            <v>150</v>
          </cell>
          <cell r="N31">
            <v>0</v>
          </cell>
        </row>
        <row r="31">
          <cell r="P31">
            <v>126</v>
          </cell>
        </row>
        <row r="32">
          <cell r="B32" t="str">
            <v>永善县</v>
          </cell>
          <cell r="C32" t="str">
            <v>深度贫困</v>
          </cell>
          <cell r="D32" t="str">
            <v>国家级</v>
          </cell>
          <cell r="E32">
            <v>7415.5</v>
          </cell>
          <cell r="F32">
            <v>7191</v>
          </cell>
          <cell r="G32">
            <v>4275</v>
          </cell>
          <cell r="H32">
            <v>80</v>
          </cell>
        </row>
        <row r="32">
          <cell r="J32">
            <v>2836</v>
          </cell>
        </row>
        <row r="32">
          <cell r="N32">
            <v>0</v>
          </cell>
        </row>
        <row r="32">
          <cell r="P32">
            <v>224.5</v>
          </cell>
        </row>
        <row r="33">
          <cell r="B33" t="str">
            <v>绥江县</v>
          </cell>
          <cell r="C33" t="str">
            <v>贫困</v>
          </cell>
          <cell r="D33" t="str">
            <v>省级</v>
          </cell>
          <cell r="E33">
            <v>5792</v>
          </cell>
          <cell r="F33">
            <v>5775</v>
          </cell>
          <cell r="G33">
            <v>4067</v>
          </cell>
          <cell r="H33">
            <v>160</v>
          </cell>
        </row>
        <row r="33">
          <cell r="J33">
            <v>1279</v>
          </cell>
          <cell r="K33">
            <v>269</v>
          </cell>
        </row>
        <row r="33">
          <cell r="N33">
            <v>0</v>
          </cell>
        </row>
        <row r="33">
          <cell r="P33">
            <v>17</v>
          </cell>
        </row>
        <row r="34">
          <cell r="B34" t="str">
            <v>镇雄县</v>
          </cell>
          <cell r="C34" t="str">
            <v>深度贫困</v>
          </cell>
          <cell r="D34" t="str">
            <v>国家级</v>
          </cell>
          <cell r="E34">
            <v>37427.6</v>
          </cell>
          <cell r="F34">
            <v>36687</v>
          </cell>
          <cell r="G34">
            <v>27053</v>
          </cell>
          <cell r="H34">
            <v>110</v>
          </cell>
        </row>
        <row r="34">
          <cell r="J34">
            <v>8259</v>
          </cell>
          <cell r="K34">
            <v>1265</v>
          </cell>
        </row>
        <row r="34">
          <cell r="N34">
            <v>505</v>
          </cell>
          <cell r="O34">
            <v>505</v>
          </cell>
          <cell r="P34">
            <v>235.6</v>
          </cell>
        </row>
        <row r="35">
          <cell r="B35" t="str">
            <v>彝良县</v>
          </cell>
          <cell r="C35" t="str">
            <v>深度贫困</v>
          </cell>
          <cell r="D35" t="str">
            <v>国家级</v>
          </cell>
          <cell r="E35">
            <v>12547.5</v>
          </cell>
          <cell r="F35">
            <v>12403</v>
          </cell>
          <cell r="G35">
            <v>5515</v>
          </cell>
        </row>
        <row r="35">
          <cell r="J35">
            <v>3888</v>
          </cell>
        </row>
        <row r="35">
          <cell r="M35">
            <v>3000</v>
          </cell>
          <cell r="N35">
            <v>0</v>
          </cell>
        </row>
        <row r="35">
          <cell r="P35">
            <v>144.5</v>
          </cell>
        </row>
        <row r="36">
          <cell r="B36" t="str">
            <v>威信县</v>
          </cell>
          <cell r="C36" t="str">
            <v>贫困</v>
          </cell>
          <cell r="D36" t="str">
            <v>省级</v>
          </cell>
          <cell r="E36">
            <v>3690.5</v>
          </cell>
          <cell r="F36">
            <v>3275</v>
          </cell>
          <cell r="G36">
            <v>1788</v>
          </cell>
        </row>
        <row r="36">
          <cell r="J36">
            <v>1594</v>
          </cell>
          <cell r="K36">
            <v>-107</v>
          </cell>
        </row>
        <row r="36">
          <cell r="N36">
            <v>0</v>
          </cell>
        </row>
        <row r="36">
          <cell r="P36">
            <v>415.5</v>
          </cell>
        </row>
        <row r="37">
          <cell r="B37" t="str">
            <v>水富市</v>
          </cell>
          <cell r="C37" t="str">
            <v>非贫困县</v>
          </cell>
        </row>
        <row r="37">
          <cell r="E37">
            <v>945</v>
          </cell>
          <cell r="F37">
            <v>803</v>
          </cell>
          <cell r="G37">
            <v>162</v>
          </cell>
          <cell r="H37">
            <v>30</v>
          </cell>
        </row>
        <row r="37">
          <cell r="J37">
            <v>611</v>
          </cell>
        </row>
        <row r="37">
          <cell r="N37">
            <v>0</v>
          </cell>
        </row>
        <row r="37">
          <cell r="P37">
            <v>142</v>
          </cell>
        </row>
        <row r="38">
          <cell r="B38" t="str">
            <v>曲靖市合计</v>
          </cell>
        </row>
        <row r="38">
          <cell r="E38">
            <v>48532</v>
          </cell>
          <cell r="F38">
            <v>46288</v>
          </cell>
          <cell r="G38">
            <v>24641</v>
          </cell>
          <cell r="H38">
            <v>780</v>
          </cell>
          <cell r="I38">
            <v>0</v>
          </cell>
          <cell r="J38">
            <v>19242</v>
          </cell>
          <cell r="K38">
            <v>1175</v>
          </cell>
          <cell r="L38">
            <v>0</v>
          </cell>
          <cell r="M38">
            <v>450</v>
          </cell>
          <cell r="N38">
            <v>540</v>
          </cell>
          <cell r="O38">
            <v>540</v>
          </cell>
          <cell r="P38">
            <v>1704</v>
          </cell>
        </row>
        <row r="39">
          <cell r="B39" t="str">
            <v>曲靖市本级</v>
          </cell>
          <cell r="C39">
            <v>0</v>
          </cell>
        </row>
        <row r="39">
          <cell r="E39">
            <v>22</v>
          </cell>
          <cell r="F39">
            <v>0</v>
          </cell>
        </row>
        <row r="39">
          <cell r="N39">
            <v>0</v>
          </cell>
        </row>
        <row r="39">
          <cell r="P39">
            <v>22</v>
          </cell>
        </row>
        <row r="40">
          <cell r="B40" t="str">
            <v>麒麟区</v>
          </cell>
          <cell r="C40" t="str">
            <v>非贫困县</v>
          </cell>
        </row>
        <row r="40">
          <cell r="E40">
            <v>1813.5</v>
          </cell>
          <cell r="F40">
            <v>1619</v>
          </cell>
          <cell r="G40">
            <v>255</v>
          </cell>
          <cell r="H40">
            <v>190</v>
          </cell>
        </row>
        <row r="40">
          <cell r="J40">
            <v>1074</v>
          </cell>
        </row>
        <row r="40">
          <cell r="M40">
            <v>100</v>
          </cell>
          <cell r="N40">
            <v>0</v>
          </cell>
        </row>
        <row r="40">
          <cell r="P40">
            <v>194.5</v>
          </cell>
        </row>
        <row r="41">
          <cell r="B41" t="str">
            <v>马龙区</v>
          </cell>
          <cell r="C41" t="str">
            <v>非贫困县</v>
          </cell>
        </row>
        <row r="41">
          <cell r="E41">
            <v>1128</v>
          </cell>
          <cell r="F41">
            <v>818</v>
          </cell>
          <cell r="G41">
            <v>199</v>
          </cell>
          <cell r="H41">
            <v>80</v>
          </cell>
        </row>
        <row r="41">
          <cell r="J41">
            <v>539</v>
          </cell>
        </row>
        <row r="41">
          <cell r="N41">
            <v>0</v>
          </cell>
        </row>
        <row r="41">
          <cell r="P41">
            <v>310</v>
          </cell>
        </row>
        <row r="42">
          <cell r="B42" t="str">
            <v>陆良县</v>
          </cell>
          <cell r="C42" t="str">
            <v>非贫困县</v>
          </cell>
        </row>
        <row r="42">
          <cell r="E42">
            <v>1752</v>
          </cell>
          <cell r="F42">
            <v>1436</v>
          </cell>
          <cell r="G42">
            <v>536</v>
          </cell>
          <cell r="H42">
            <v>80</v>
          </cell>
        </row>
        <row r="42">
          <cell r="J42">
            <v>820</v>
          </cell>
        </row>
        <row r="42">
          <cell r="N42">
            <v>0</v>
          </cell>
        </row>
        <row r="42">
          <cell r="P42">
            <v>316</v>
          </cell>
        </row>
        <row r="43">
          <cell r="B43" t="str">
            <v>师宗县</v>
          </cell>
          <cell r="C43" t="str">
            <v>贫困</v>
          </cell>
        </row>
        <row r="43">
          <cell r="E43">
            <v>2118</v>
          </cell>
          <cell r="F43">
            <v>1976</v>
          </cell>
          <cell r="G43">
            <v>1031</v>
          </cell>
        </row>
        <row r="43">
          <cell r="J43">
            <v>945</v>
          </cell>
        </row>
        <row r="43">
          <cell r="N43">
            <v>0</v>
          </cell>
        </row>
        <row r="43">
          <cell r="P43">
            <v>142</v>
          </cell>
        </row>
        <row r="44">
          <cell r="B44" t="str">
            <v>罗平县</v>
          </cell>
          <cell r="C44" t="str">
            <v>贫困</v>
          </cell>
        </row>
        <row r="44">
          <cell r="E44">
            <v>1771</v>
          </cell>
          <cell r="F44">
            <v>1629</v>
          </cell>
          <cell r="G44">
            <v>634</v>
          </cell>
        </row>
        <row r="44">
          <cell r="J44">
            <v>795</v>
          </cell>
        </row>
        <row r="44">
          <cell r="M44">
            <v>200</v>
          </cell>
          <cell r="N44">
            <v>0</v>
          </cell>
        </row>
        <row r="44">
          <cell r="P44">
            <v>142</v>
          </cell>
        </row>
        <row r="45">
          <cell r="B45" t="str">
            <v>富源县</v>
          </cell>
          <cell r="C45" t="str">
            <v>贫困</v>
          </cell>
          <cell r="D45" t="str">
            <v>省级</v>
          </cell>
          <cell r="E45">
            <v>3382</v>
          </cell>
          <cell r="F45">
            <v>3382</v>
          </cell>
          <cell r="G45">
            <v>1478</v>
          </cell>
          <cell r="H45">
            <v>80</v>
          </cell>
        </row>
        <row r="45">
          <cell r="J45">
            <v>1415</v>
          </cell>
          <cell r="K45">
            <v>259</v>
          </cell>
        </row>
        <row r="45">
          <cell r="M45">
            <v>150</v>
          </cell>
          <cell r="N45">
            <v>0</v>
          </cell>
        </row>
        <row r="45">
          <cell r="P45">
            <v>0</v>
          </cell>
        </row>
        <row r="46">
          <cell r="B46" t="str">
            <v>会泽县</v>
          </cell>
          <cell r="C46" t="str">
            <v>深度贫困</v>
          </cell>
          <cell r="D46" t="str">
            <v>国家级</v>
          </cell>
          <cell r="E46">
            <v>26165.5</v>
          </cell>
          <cell r="F46">
            <v>25510</v>
          </cell>
          <cell r="G46">
            <v>15995</v>
          </cell>
          <cell r="H46">
            <v>110</v>
          </cell>
        </row>
        <row r="46">
          <cell r="J46">
            <v>8489</v>
          </cell>
          <cell r="K46">
            <v>916</v>
          </cell>
        </row>
        <row r="46">
          <cell r="N46">
            <v>540</v>
          </cell>
          <cell r="O46">
            <v>540</v>
          </cell>
          <cell r="P46">
            <v>115.5</v>
          </cell>
        </row>
        <row r="47">
          <cell r="B47" t="str">
            <v>沾益区</v>
          </cell>
          <cell r="C47" t="str">
            <v>非贫困县</v>
          </cell>
        </row>
        <row r="47">
          <cell r="E47">
            <v>1232</v>
          </cell>
          <cell r="F47">
            <v>1020</v>
          </cell>
          <cell r="G47">
            <v>246</v>
          </cell>
          <cell r="H47">
            <v>160</v>
          </cell>
        </row>
        <row r="47">
          <cell r="J47">
            <v>614</v>
          </cell>
        </row>
        <row r="47">
          <cell r="N47">
            <v>0</v>
          </cell>
        </row>
        <row r="47">
          <cell r="P47">
            <v>212</v>
          </cell>
        </row>
        <row r="48">
          <cell r="B48" t="str">
            <v>宣威市</v>
          </cell>
          <cell r="C48" t="str">
            <v>深度贫困</v>
          </cell>
          <cell r="D48" t="str">
            <v>国家级</v>
          </cell>
          <cell r="E48">
            <v>9148</v>
          </cell>
          <cell r="F48">
            <v>8898</v>
          </cell>
          <cell r="G48">
            <v>4267</v>
          </cell>
          <cell r="H48">
            <v>80</v>
          </cell>
        </row>
        <row r="48">
          <cell r="J48">
            <v>4551</v>
          </cell>
        </row>
        <row r="48">
          <cell r="N48">
            <v>0</v>
          </cell>
        </row>
        <row r="48">
          <cell r="P48">
            <v>250</v>
          </cell>
        </row>
        <row r="49">
          <cell r="B49" t="str">
            <v>玉溪市合计</v>
          </cell>
        </row>
        <row r="49">
          <cell r="E49">
            <v>16171.5</v>
          </cell>
          <cell r="F49">
            <v>15080</v>
          </cell>
          <cell r="G49">
            <v>1496</v>
          </cell>
          <cell r="H49">
            <v>830</v>
          </cell>
          <cell r="I49">
            <v>0</v>
          </cell>
          <cell r="J49">
            <v>10531</v>
          </cell>
          <cell r="K49">
            <v>0</v>
          </cell>
          <cell r="L49">
            <v>0</v>
          </cell>
          <cell r="M49">
            <v>2223</v>
          </cell>
          <cell r="N49">
            <v>0</v>
          </cell>
          <cell r="O49">
            <v>0</v>
          </cell>
          <cell r="P49">
            <v>1091.5</v>
          </cell>
        </row>
        <row r="50">
          <cell r="B50" t="str">
            <v>玉溪市本级</v>
          </cell>
          <cell r="C50">
            <v>0</v>
          </cell>
        </row>
        <row r="50">
          <cell r="E50">
            <v>0</v>
          </cell>
          <cell r="F50">
            <v>0</v>
          </cell>
        </row>
        <row r="50">
          <cell r="N50">
            <v>0</v>
          </cell>
        </row>
        <row r="50">
          <cell r="P50">
            <v>0</v>
          </cell>
        </row>
        <row r="51">
          <cell r="B51" t="str">
            <v>红塔区</v>
          </cell>
          <cell r="C51" t="str">
            <v>非贫困县</v>
          </cell>
        </row>
        <row r="51">
          <cell r="E51">
            <v>2265</v>
          </cell>
          <cell r="F51">
            <v>2183</v>
          </cell>
          <cell r="G51">
            <v>125</v>
          </cell>
          <cell r="H51">
            <v>110</v>
          </cell>
        </row>
        <row r="51">
          <cell r="J51">
            <v>1748</v>
          </cell>
        </row>
        <row r="51">
          <cell r="M51">
            <v>200</v>
          </cell>
          <cell r="N51">
            <v>0</v>
          </cell>
        </row>
        <row r="51">
          <cell r="P51">
            <v>82</v>
          </cell>
        </row>
        <row r="52">
          <cell r="B52" t="str">
            <v>江川区</v>
          </cell>
          <cell r="C52" t="str">
            <v>非贫困县</v>
          </cell>
        </row>
        <row r="52">
          <cell r="E52">
            <v>1421</v>
          </cell>
          <cell r="F52">
            <v>1389</v>
          </cell>
          <cell r="G52">
            <v>143</v>
          </cell>
          <cell r="H52">
            <v>80</v>
          </cell>
        </row>
        <row r="52">
          <cell r="J52">
            <v>1166</v>
          </cell>
        </row>
        <row r="52">
          <cell r="N52">
            <v>0</v>
          </cell>
        </row>
        <row r="52">
          <cell r="P52">
            <v>32</v>
          </cell>
        </row>
        <row r="53">
          <cell r="B53" t="str">
            <v>澄江市</v>
          </cell>
          <cell r="C53" t="str">
            <v>非贫困县</v>
          </cell>
        </row>
        <row r="53">
          <cell r="E53">
            <v>1343</v>
          </cell>
          <cell r="F53">
            <v>1231</v>
          </cell>
          <cell r="G53">
            <v>153</v>
          </cell>
          <cell r="H53">
            <v>80</v>
          </cell>
        </row>
        <row r="53">
          <cell r="J53">
            <v>998</v>
          </cell>
        </row>
        <row r="53">
          <cell r="N53">
            <v>0</v>
          </cell>
        </row>
        <row r="53">
          <cell r="P53">
            <v>112</v>
          </cell>
        </row>
        <row r="54">
          <cell r="B54" t="str">
            <v>通海县</v>
          </cell>
          <cell r="C54" t="str">
            <v>非贫困县</v>
          </cell>
        </row>
        <row r="54">
          <cell r="E54">
            <v>3184</v>
          </cell>
          <cell r="F54">
            <v>3174</v>
          </cell>
          <cell r="G54">
            <v>94</v>
          </cell>
          <cell r="H54">
            <v>80</v>
          </cell>
        </row>
        <row r="54">
          <cell r="J54">
            <v>977</v>
          </cell>
        </row>
        <row r="54">
          <cell r="M54">
            <v>2023</v>
          </cell>
          <cell r="N54">
            <v>0</v>
          </cell>
        </row>
        <row r="54">
          <cell r="P54">
            <v>10</v>
          </cell>
        </row>
        <row r="55">
          <cell r="B55" t="str">
            <v>华宁县</v>
          </cell>
          <cell r="C55" t="str">
            <v>非贫困县</v>
          </cell>
        </row>
        <row r="55">
          <cell r="E55">
            <v>1558</v>
          </cell>
          <cell r="F55">
            <v>1331</v>
          </cell>
          <cell r="G55">
            <v>148</v>
          </cell>
          <cell r="H55">
            <v>160</v>
          </cell>
        </row>
        <row r="55">
          <cell r="J55">
            <v>1023</v>
          </cell>
        </row>
        <row r="55">
          <cell r="N55">
            <v>0</v>
          </cell>
        </row>
        <row r="55">
          <cell r="P55">
            <v>227</v>
          </cell>
        </row>
        <row r="56">
          <cell r="B56" t="str">
            <v>易门县</v>
          </cell>
          <cell r="C56" t="str">
            <v>非贫困县</v>
          </cell>
        </row>
        <row r="56">
          <cell r="E56">
            <v>1666</v>
          </cell>
          <cell r="F56">
            <v>1246</v>
          </cell>
          <cell r="G56">
            <v>183</v>
          </cell>
        </row>
        <row r="56">
          <cell r="J56">
            <v>1063</v>
          </cell>
        </row>
        <row r="56">
          <cell r="N56">
            <v>0</v>
          </cell>
        </row>
        <row r="56">
          <cell r="P56">
            <v>420</v>
          </cell>
        </row>
        <row r="57">
          <cell r="B57" t="str">
            <v>峨山县</v>
          </cell>
          <cell r="C57" t="str">
            <v>非贫困县</v>
          </cell>
        </row>
        <row r="57">
          <cell r="E57">
            <v>1438</v>
          </cell>
          <cell r="F57">
            <v>1409</v>
          </cell>
          <cell r="G57">
            <v>202</v>
          </cell>
          <cell r="H57">
            <v>160</v>
          </cell>
        </row>
        <row r="57">
          <cell r="J57">
            <v>1047</v>
          </cell>
        </row>
        <row r="57">
          <cell r="N57">
            <v>0</v>
          </cell>
        </row>
        <row r="57">
          <cell r="P57">
            <v>29</v>
          </cell>
        </row>
        <row r="58">
          <cell r="B58" t="str">
            <v>新平县</v>
          </cell>
          <cell r="C58" t="str">
            <v>非贫困县</v>
          </cell>
        </row>
        <row r="58">
          <cell r="E58">
            <v>1921.5</v>
          </cell>
          <cell r="F58">
            <v>1799</v>
          </cell>
          <cell r="G58">
            <v>194</v>
          </cell>
          <cell r="H58">
            <v>80</v>
          </cell>
        </row>
        <row r="58">
          <cell r="J58">
            <v>1525</v>
          </cell>
        </row>
        <row r="58">
          <cell r="N58">
            <v>0</v>
          </cell>
        </row>
        <row r="58">
          <cell r="P58">
            <v>122.5</v>
          </cell>
        </row>
        <row r="59">
          <cell r="B59" t="str">
            <v>元江县</v>
          </cell>
          <cell r="C59" t="str">
            <v>非贫困县</v>
          </cell>
        </row>
        <row r="59">
          <cell r="E59">
            <v>1375</v>
          </cell>
          <cell r="F59">
            <v>1318</v>
          </cell>
          <cell r="G59">
            <v>254</v>
          </cell>
          <cell r="H59">
            <v>80</v>
          </cell>
        </row>
        <row r="59">
          <cell r="J59">
            <v>984</v>
          </cell>
        </row>
        <row r="59">
          <cell r="N59">
            <v>0</v>
          </cell>
        </row>
        <row r="59">
          <cell r="P59">
            <v>57</v>
          </cell>
        </row>
        <row r="60">
          <cell r="B60" t="str">
            <v>红河州合计</v>
          </cell>
        </row>
        <row r="60">
          <cell r="E60">
            <v>63059.9</v>
          </cell>
          <cell r="F60">
            <v>60033</v>
          </cell>
          <cell r="G60">
            <v>25969</v>
          </cell>
          <cell r="H60">
            <v>450</v>
          </cell>
          <cell r="I60">
            <v>0</v>
          </cell>
          <cell r="J60">
            <v>33133</v>
          </cell>
          <cell r="K60">
            <v>-159</v>
          </cell>
          <cell r="L60">
            <v>0</v>
          </cell>
          <cell r="M60">
            <v>640</v>
          </cell>
          <cell r="N60">
            <v>500</v>
          </cell>
          <cell r="O60">
            <v>500</v>
          </cell>
          <cell r="P60">
            <v>2526.9</v>
          </cell>
        </row>
        <row r="61">
          <cell r="B61" t="str">
            <v>红河州本级</v>
          </cell>
          <cell r="C61">
            <v>0</v>
          </cell>
        </row>
        <row r="61">
          <cell r="E61">
            <v>65</v>
          </cell>
          <cell r="F61">
            <v>0</v>
          </cell>
        </row>
        <row r="61">
          <cell r="N61">
            <v>0</v>
          </cell>
        </row>
        <row r="61">
          <cell r="P61">
            <v>65</v>
          </cell>
        </row>
        <row r="62">
          <cell r="B62" t="str">
            <v>个旧市</v>
          </cell>
          <cell r="C62" t="str">
            <v>非贫困县</v>
          </cell>
        </row>
        <row r="62">
          <cell r="E62">
            <v>1756</v>
          </cell>
          <cell r="F62">
            <v>1532</v>
          </cell>
          <cell r="G62">
            <v>207</v>
          </cell>
          <cell r="H62">
            <v>110</v>
          </cell>
        </row>
        <row r="62">
          <cell r="J62">
            <v>1215</v>
          </cell>
        </row>
        <row r="62">
          <cell r="N62">
            <v>0</v>
          </cell>
        </row>
        <row r="62">
          <cell r="P62">
            <v>224</v>
          </cell>
        </row>
        <row r="63">
          <cell r="B63" t="str">
            <v>开远市</v>
          </cell>
          <cell r="C63" t="str">
            <v>非贫困县</v>
          </cell>
        </row>
        <row r="63">
          <cell r="E63">
            <v>1179</v>
          </cell>
          <cell r="F63">
            <v>1164</v>
          </cell>
          <cell r="G63">
            <v>256</v>
          </cell>
          <cell r="H63">
            <v>60</v>
          </cell>
        </row>
        <row r="63">
          <cell r="J63">
            <v>848</v>
          </cell>
        </row>
        <row r="63">
          <cell r="N63">
            <v>0</v>
          </cell>
        </row>
        <row r="63">
          <cell r="P63">
            <v>15</v>
          </cell>
        </row>
        <row r="64">
          <cell r="B64" t="str">
            <v>蒙自市</v>
          </cell>
          <cell r="C64" t="str">
            <v>非贫困县</v>
          </cell>
        </row>
        <row r="64">
          <cell r="E64">
            <v>3063</v>
          </cell>
          <cell r="F64">
            <v>2517</v>
          </cell>
          <cell r="G64">
            <v>420</v>
          </cell>
          <cell r="H64">
            <v>60</v>
          </cell>
        </row>
        <row r="64">
          <cell r="J64">
            <v>2037</v>
          </cell>
        </row>
        <row r="64">
          <cell r="N64">
            <v>0</v>
          </cell>
        </row>
        <row r="64">
          <cell r="P64">
            <v>546</v>
          </cell>
        </row>
        <row r="65">
          <cell r="B65" t="str">
            <v>屏边县</v>
          </cell>
          <cell r="C65" t="str">
            <v>贫困</v>
          </cell>
          <cell r="D65" t="str">
            <v>省级</v>
          </cell>
          <cell r="E65">
            <v>7193.5</v>
          </cell>
          <cell r="F65">
            <v>6656</v>
          </cell>
          <cell r="G65">
            <v>5433</v>
          </cell>
        </row>
        <row r="65">
          <cell r="J65">
            <v>902</v>
          </cell>
          <cell r="K65">
            <v>321</v>
          </cell>
        </row>
        <row r="65">
          <cell r="N65">
            <v>500</v>
          </cell>
          <cell r="O65">
            <v>500</v>
          </cell>
          <cell r="P65">
            <v>37.5</v>
          </cell>
        </row>
        <row r="66">
          <cell r="B66" t="str">
            <v>建水县</v>
          </cell>
          <cell r="C66" t="str">
            <v>非贫困县</v>
          </cell>
        </row>
        <row r="66">
          <cell r="E66">
            <v>1775.5</v>
          </cell>
          <cell r="F66">
            <v>1643</v>
          </cell>
          <cell r="G66">
            <v>402</v>
          </cell>
        </row>
        <row r="66">
          <cell r="J66">
            <v>1254</v>
          </cell>
          <cell r="K66">
            <v>-163</v>
          </cell>
        </row>
        <row r="66">
          <cell r="M66">
            <v>150</v>
          </cell>
          <cell r="N66">
            <v>0</v>
          </cell>
        </row>
        <row r="66">
          <cell r="P66">
            <v>132.5</v>
          </cell>
        </row>
        <row r="67">
          <cell r="B67" t="str">
            <v>石屏县</v>
          </cell>
          <cell r="C67" t="str">
            <v>贫困</v>
          </cell>
        </row>
        <row r="67">
          <cell r="E67">
            <v>1356</v>
          </cell>
          <cell r="F67">
            <v>1217</v>
          </cell>
          <cell r="G67">
            <v>378</v>
          </cell>
          <cell r="H67">
            <v>80</v>
          </cell>
        </row>
        <row r="67">
          <cell r="J67">
            <v>509</v>
          </cell>
        </row>
        <row r="67">
          <cell r="M67">
            <v>250</v>
          </cell>
          <cell r="N67">
            <v>0</v>
          </cell>
        </row>
        <row r="67">
          <cell r="P67">
            <v>139</v>
          </cell>
        </row>
        <row r="68">
          <cell r="B68" t="str">
            <v>弥勒市</v>
          </cell>
          <cell r="C68" t="str">
            <v>非贫困县</v>
          </cell>
        </row>
        <row r="68">
          <cell r="E68">
            <v>1681</v>
          </cell>
          <cell r="F68">
            <v>1647</v>
          </cell>
          <cell r="G68">
            <v>466</v>
          </cell>
          <cell r="H68">
            <v>30</v>
          </cell>
        </row>
        <row r="68">
          <cell r="J68">
            <v>1151</v>
          </cell>
        </row>
        <row r="68">
          <cell r="N68">
            <v>0</v>
          </cell>
        </row>
        <row r="68">
          <cell r="P68">
            <v>34</v>
          </cell>
        </row>
        <row r="69">
          <cell r="B69" t="str">
            <v>泸西县</v>
          </cell>
          <cell r="C69" t="str">
            <v>贫困</v>
          </cell>
        </row>
        <row r="69">
          <cell r="E69">
            <v>1885</v>
          </cell>
          <cell r="F69">
            <v>1648</v>
          </cell>
          <cell r="G69">
            <v>749</v>
          </cell>
        </row>
        <row r="69">
          <cell r="J69">
            <v>976</v>
          </cell>
          <cell r="K69">
            <v>-317</v>
          </cell>
        </row>
        <row r="69">
          <cell r="M69">
            <v>240</v>
          </cell>
          <cell r="N69">
            <v>0</v>
          </cell>
        </row>
        <row r="69">
          <cell r="P69">
            <v>237</v>
          </cell>
        </row>
        <row r="70">
          <cell r="B70" t="str">
            <v>元阳县</v>
          </cell>
          <cell r="C70" t="str">
            <v>深度贫困</v>
          </cell>
          <cell r="D70" t="str">
            <v>国家级</v>
          </cell>
          <cell r="E70">
            <v>8073.5</v>
          </cell>
          <cell r="F70">
            <v>7956</v>
          </cell>
          <cell r="G70">
            <v>4050</v>
          </cell>
        </row>
        <row r="70">
          <cell r="J70">
            <v>3906</v>
          </cell>
        </row>
        <row r="70">
          <cell r="N70">
            <v>0</v>
          </cell>
        </row>
        <row r="70">
          <cell r="P70">
            <v>117.5</v>
          </cell>
        </row>
        <row r="71">
          <cell r="B71" t="str">
            <v>红河县</v>
          </cell>
          <cell r="C71" t="str">
            <v>深度贫困</v>
          </cell>
          <cell r="D71" t="str">
            <v>国家级</v>
          </cell>
          <cell r="E71">
            <v>7435</v>
          </cell>
          <cell r="F71">
            <v>7166</v>
          </cell>
          <cell r="G71">
            <v>3701</v>
          </cell>
          <cell r="H71">
            <v>30</v>
          </cell>
        </row>
        <row r="71">
          <cell r="J71">
            <v>3435</v>
          </cell>
        </row>
        <row r="71">
          <cell r="N71">
            <v>0</v>
          </cell>
        </row>
        <row r="71">
          <cell r="P71">
            <v>269</v>
          </cell>
        </row>
        <row r="72">
          <cell r="B72" t="str">
            <v>金平县</v>
          </cell>
          <cell r="C72" t="str">
            <v>深度贫困</v>
          </cell>
          <cell r="D72" t="str">
            <v>国家级</v>
          </cell>
          <cell r="E72">
            <v>6976.45</v>
          </cell>
          <cell r="F72">
            <v>6698</v>
          </cell>
          <cell r="G72">
            <v>3243</v>
          </cell>
        </row>
        <row r="72">
          <cell r="J72">
            <v>3455</v>
          </cell>
        </row>
        <row r="72">
          <cell r="N72">
            <v>0</v>
          </cell>
        </row>
        <row r="72">
          <cell r="P72">
            <v>278.45</v>
          </cell>
        </row>
        <row r="73">
          <cell r="B73" t="str">
            <v>绿春县</v>
          </cell>
          <cell r="C73" t="str">
            <v>深度贫困</v>
          </cell>
          <cell r="D73" t="str">
            <v>国家级</v>
          </cell>
          <cell r="E73">
            <v>7886.7</v>
          </cell>
          <cell r="F73">
            <v>7648</v>
          </cell>
          <cell r="G73">
            <v>4482</v>
          </cell>
        </row>
        <row r="73">
          <cell r="J73">
            <v>3166</v>
          </cell>
        </row>
        <row r="73">
          <cell r="N73">
            <v>0</v>
          </cell>
        </row>
        <row r="73">
          <cell r="P73">
            <v>238.7</v>
          </cell>
        </row>
        <row r="74">
          <cell r="B74" t="str">
            <v>河口县</v>
          </cell>
          <cell r="C74" t="str">
            <v>非贫困县</v>
          </cell>
        </row>
        <row r="74">
          <cell r="E74">
            <v>12734.25</v>
          </cell>
          <cell r="F74">
            <v>12541</v>
          </cell>
          <cell r="G74">
            <v>2182</v>
          </cell>
          <cell r="H74">
            <v>80</v>
          </cell>
        </row>
        <row r="74">
          <cell r="J74">
            <v>10279</v>
          </cell>
        </row>
        <row r="74">
          <cell r="N74">
            <v>0</v>
          </cell>
        </row>
        <row r="74">
          <cell r="P74">
            <v>193.25</v>
          </cell>
        </row>
        <row r="75">
          <cell r="B75" t="str">
            <v>文山州合计</v>
          </cell>
        </row>
        <row r="75">
          <cell r="E75">
            <v>49429.2</v>
          </cell>
          <cell r="F75">
            <v>46866</v>
          </cell>
          <cell r="G75">
            <v>21161</v>
          </cell>
          <cell r="H75">
            <v>510</v>
          </cell>
          <cell r="I75">
            <v>0</v>
          </cell>
          <cell r="J75">
            <v>26954</v>
          </cell>
          <cell r="K75">
            <v>-1959</v>
          </cell>
          <cell r="L75">
            <v>0</v>
          </cell>
          <cell r="M75">
            <v>200</v>
          </cell>
          <cell r="N75">
            <v>0</v>
          </cell>
          <cell r="O75">
            <v>0</v>
          </cell>
          <cell r="P75">
            <v>2563.2</v>
          </cell>
        </row>
        <row r="76">
          <cell r="B76" t="str">
            <v>文山州本级</v>
          </cell>
          <cell r="C76">
            <v>0</v>
          </cell>
        </row>
        <row r="76">
          <cell r="E76">
            <v>70</v>
          </cell>
          <cell r="F76">
            <v>0</v>
          </cell>
        </row>
        <row r="76">
          <cell r="N76">
            <v>0</v>
          </cell>
        </row>
        <row r="76">
          <cell r="P76">
            <v>70</v>
          </cell>
        </row>
        <row r="77">
          <cell r="B77" t="str">
            <v>文山市</v>
          </cell>
          <cell r="C77" t="str">
            <v>贫困</v>
          </cell>
        </row>
        <row r="77">
          <cell r="E77">
            <v>7907</v>
          </cell>
          <cell r="F77">
            <v>7732</v>
          </cell>
          <cell r="G77">
            <v>1140</v>
          </cell>
          <cell r="H77">
            <v>80</v>
          </cell>
        </row>
        <row r="77">
          <cell r="J77">
            <v>7722</v>
          </cell>
          <cell r="K77">
            <v>-1210</v>
          </cell>
        </row>
        <row r="77">
          <cell r="N77">
            <v>0</v>
          </cell>
        </row>
        <row r="77">
          <cell r="P77">
            <v>175</v>
          </cell>
        </row>
        <row r="78">
          <cell r="B78" t="str">
            <v>砚山县</v>
          </cell>
          <cell r="C78" t="str">
            <v>贫困</v>
          </cell>
        </row>
        <row r="78">
          <cell r="E78">
            <v>2257</v>
          </cell>
          <cell r="F78">
            <v>1967</v>
          </cell>
          <cell r="G78">
            <v>855</v>
          </cell>
        </row>
        <row r="78">
          <cell r="J78">
            <v>1112</v>
          </cell>
        </row>
        <row r="78">
          <cell r="N78">
            <v>0</v>
          </cell>
        </row>
        <row r="78">
          <cell r="P78">
            <v>290</v>
          </cell>
        </row>
        <row r="79">
          <cell r="B79" t="str">
            <v>西畴县</v>
          </cell>
          <cell r="C79" t="str">
            <v>贫困</v>
          </cell>
          <cell r="D79" t="str">
            <v>省级</v>
          </cell>
          <cell r="E79">
            <v>2116</v>
          </cell>
          <cell r="F79">
            <v>1671</v>
          </cell>
          <cell r="G79">
            <v>860</v>
          </cell>
          <cell r="H79">
            <v>160</v>
          </cell>
        </row>
        <row r="79">
          <cell r="J79">
            <v>651</v>
          </cell>
        </row>
        <row r="79">
          <cell r="N79">
            <v>0</v>
          </cell>
        </row>
        <row r="79">
          <cell r="P79">
            <v>445</v>
          </cell>
        </row>
        <row r="80">
          <cell r="B80" t="str">
            <v>麻栗坡县</v>
          </cell>
          <cell r="C80" t="str">
            <v>贫困</v>
          </cell>
          <cell r="D80" t="str">
            <v>省级</v>
          </cell>
          <cell r="E80">
            <v>8914.05</v>
          </cell>
          <cell r="F80">
            <v>8777</v>
          </cell>
          <cell r="G80">
            <v>2540</v>
          </cell>
          <cell r="H80">
            <v>160</v>
          </cell>
        </row>
        <row r="80">
          <cell r="J80">
            <v>6879</v>
          </cell>
          <cell r="K80">
            <v>-802</v>
          </cell>
        </row>
        <row r="80">
          <cell r="N80">
            <v>0</v>
          </cell>
        </row>
        <row r="80">
          <cell r="P80">
            <v>137.05</v>
          </cell>
        </row>
        <row r="81">
          <cell r="B81" t="str">
            <v>马关县</v>
          </cell>
          <cell r="C81" t="str">
            <v>深度贫困</v>
          </cell>
          <cell r="D81" t="str">
            <v>国家级</v>
          </cell>
          <cell r="E81">
            <v>6384.2</v>
          </cell>
          <cell r="F81">
            <v>5810</v>
          </cell>
          <cell r="G81">
            <v>2289</v>
          </cell>
        </row>
        <row r="81">
          <cell r="J81">
            <v>3807</v>
          </cell>
          <cell r="K81">
            <v>-286</v>
          </cell>
        </row>
        <row r="81">
          <cell r="N81">
            <v>0</v>
          </cell>
        </row>
        <row r="81">
          <cell r="P81">
            <v>574.2</v>
          </cell>
        </row>
        <row r="82">
          <cell r="B82" t="str">
            <v>丘北县</v>
          </cell>
          <cell r="C82" t="str">
            <v>贫困</v>
          </cell>
          <cell r="D82" t="str">
            <v>省级</v>
          </cell>
          <cell r="E82">
            <v>3348</v>
          </cell>
          <cell r="F82">
            <v>3029</v>
          </cell>
          <cell r="G82">
            <v>1458</v>
          </cell>
        </row>
        <row r="82">
          <cell r="J82">
            <v>1371</v>
          </cell>
        </row>
        <row r="82">
          <cell r="M82">
            <v>200</v>
          </cell>
          <cell r="N82">
            <v>0</v>
          </cell>
        </row>
        <row r="82">
          <cell r="P82">
            <v>319</v>
          </cell>
        </row>
        <row r="83">
          <cell r="B83" t="str">
            <v>广南县</v>
          </cell>
          <cell r="C83" t="str">
            <v>深度贫困</v>
          </cell>
          <cell r="D83" t="str">
            <v>国家级</v>
          </cell>
          <cell r="E83">
            <v>15664</v>
          </cell>
          <cell r="F83">
            <v>15389</v>
          </cell>
          <cell r="G83">
            <v>10474</v>
          </cell>
          <cell r="H83">
            <v>80</v>
          </cell>
        </row>
        <row r="83">
          <cell r="J83">
            <v>4298</v>
          </cell>
          <cell r="K83">
            <v>537</v>
          </cell>
        </row>
        <row r="83">
          <cell r="N83">
            <v>0</v>
          </cell>
        </row>
        <row r="83">
          <cell r="P83">
            <v>275</v>
          </cell>
        </row>
        <row r="84">
          <cell r="B84" t="str">
            <v>富宁县</v>
          </cell>
          <cell r="C84" t="str">
            <v>贫困</v>
          </cell>
          <cell r="D84" t="str">
            <v>省级</v>
          </cell>
          <cell r="E84">
            <v>2768.95</v>
          </cell>
          <cell r="F84">
            <v>2491</v>
          </cell>
          <cell r="G84">
            <v>1545</v>
          </cell>
          <cell r="H84">
            <v>30</v>
          </cell>
        </row>
        <row r="84">
          <cell r="J84">
            <v>1114</v>
          </cell>
          <cell r="K84">
            <v>-198</v>
          </cell>
        </row>
        <row r="84">
          <cell r="N84">
            <v>0</v>
          </cell>
        </row>
        <row r="84">
          <cell r="P84">
            <v>277.95</v>
          </cell>
        </row>
        <row r="85">
          <cell r="B85" t="str">
            <v>普洱市合计</v>
          </cell>
        </row>
        <row r="85">
          <cell r="E85">
            <v>55258.4</v>
          </cell>
          <cell r="F85">
            <v>52425</v>
          </cell>
          <cell r="G85">
            <v>38744</v>
          </cell>
          <cell r="H85">
            <v>560</v>
          </cell>
          <cell r="I85">
            <v>0</v>
          </cell>
          <cell r="J85">
            <v>10766</v>
          </cell>
          <cell r="K85">
            <v>1805</v>
          </cell>
          <cell r="L85">
            <v>0</v>
          </cell>
          <cell r="M85">
            <v>550</v>
          </cell>
          <cell r="N85">
            <v>0</v>
          </cell>
          <cell r="O85">
            <v>0</v>
          </cell>
          <cell r="P85">
            <v>2833.4</v>
          </cell>
        </row>
        <row r="86">
          <cell r="B86" t="str">
            <v>普洱市本级</v>
          </cell>
          <cell r="C86">
            <v>0</v>
          </cell>
        </row>
        <row r="86">
          <cell r="E86">
            <v>30</v>
          </cell>
          <cell r="F86">
            <v>0</v>
          </cell>
        </row>
        <row r="86">
          <cell r="N86">
            <v>0</v>
          </cell>
        </row>
        <row r="86">
          <cell r="P86">
            <v>30</v>
          </cell>
        </row>
        <row r="87">
          <cell r="B87" t="str">
            <v>思茅区</v>
          </cell>
          <cell r="C87" t="str">
            <v>非贫困县</v>
          </cell>
        </row>
        <row r="87">
          <cell r="E87">
            <v>9087</v>
          </cell>
          <cell r="F87">
            <v>8945</v>
          </cell>
          <cell r="G87">
            <v>8077</v>
          </cell>
          <cell r="H87">
            <v>80</v>
          </cell>
        </row>
        <row r="87">
          <cell r="J87">
            <v>788</v>
          </cell>
        </row>
        <row r="87">
          <cell r="N87">
            <v>0</v>
          </cell>
        </row>
        <row r="87">
          <cell r="P87">
            <v>142</v>
          </cell>
        </row>
        <row r="88">
          <cell r="B88" t="str">
            <v>宁洱县</v>
          </cell>
          <cell r="C88" t="str">
            <v>贫困</v>
          </cell>
        </row>
        <row r="88">
          <cell r="E88">
            <v>5275.5</v>
          </cell>
          <cell r="F88">
            <v>5128</v>
          </cell>
          <cell r="G88">
            <v>4533</v>
          </cell>
        </row>
        <row r="88">
          <cell r="J88">
            <v>445</v>
          </cell>
        </row>
        <row r="88">
          <cell r="M88">
            <v>150</v>
          </cell>
          <cell r="N88">
            <v>0</v>
          </cell>
        </row>
        <row r="88">
          <cell r="P88">
            <v>147.5</v>
          </cell>
        </row>
        <row r="89">
          <cell r="B89" t="str">
            <v>墨江县</v>
          </cell>
          <cell r="C89" t="str">
            <v>贫困</v>
          </cell>
          <cell r="D89" t="str">
            <v>省级</v>
          </cell>
          <cell r="E89">
            <v>5130</v>
          </cell>
          <cell r="F89">
            <v>4873</v>
          </cell>
          <cell r="G89">
            <v>3237</v>
          </cell>
        </row>
        <row r="89">
          <cell r="J89">
            <v>1345</v>
          </cell>
          <cell r="K89">
            <v>291</v>
          </cell>
        </row>
        <row r="89">
          <cell r="N89">
            <v>0</v>
          </cell>
        </row>
        <row r="89">
          <cell r="P89">
            <v>257</v>
          </cell>
        </row>
        <row r="90">
          <cell r="B90" t="str">
            <v>景东县</v>
          </cell>
          <cell r="C90" t="str">
            <v>贫困</v>
          </cell>
          <cell r="D90" t="str">
            <v>省级</v>
          </cell>
          <cell r="E90">
            <v>3127</v>
          </cell>
          <cell r="F90">
            <v>2820</v>
          </cell>
          <cell r="G90">
            <v>1648</v>
          </cell>
        </row>
        <row r="90">
          <cell r="J90">
            <v>937</v>
          </cell>
          <cell r="K90">
            <v>235</v>
          </cell>
        </row>
        <row r="90">
          <cell r="N90">
            <v>0</v>
          </cell>
        </row>
        <row r="90">
          <cell r="P90">
            <v>307</v>
          </cell>
        </row>
        <row r="91">
          <cell r="B91" t="str">
            <v>景谷县</v>
          </cell>
          <cell r="C91" t="str">
            <v>贫困</v>
          </cell>
        </row>
        <row r="91">
          <cell r="E91">
            <v>3252</v>
          </cell>
          <cell r="F91">
            <v>3058</v>
          </cell>
          <cell r="G91">
            <v>1988</v>
          </cell>
          <cell r="H91">
            <v>160</v>
          </cell>
        </row>
        <row r="91">
          <cell r="J91">
            <v>910</v>
          </cell>
        </row>
        <row r="91">
          <cell r="N91">
            <v>0</v>
          </cell>
        </row>
        <row r="91">
          <cell r="P91">
            <v>194</v>
          </cell>
        </row>
        <row r="92">
          <cell r="B92" t="str">
            <v>镇沅县</v>
          </cell>
          <cell r="C92" t="str">
            <v>贫困</v>
          </cell>
        </row>
        <row r="92">
          <cell r="E92">
            <v>2139</v>
          </cell>
          <cell r="F92">
            <v>1932</v>
          </cell>
          <cell r="G92">
            <v>1134</v>
          </cell>
          <cell r="H92">
            <v>80</v>
          </cell>
        </row>
        <row r="92">
          <cell r="J92">
            <v>718</v>
          </cell>
        </row>
        <row r="92">
          <cell r="N92">
            <v>0</v>
          </cell>
        </row>
        <row r="92">
          <cell r="P92">
            <v>207</v>
          </cell>
        </row>
        <row r="93">
          <cell r="B93" t="str">
            <v>江城县</v>
          </cell>
          <cell r="C93" t="str">
            <v>深度贫困</v>
          </cell>
          <cell r="D93" t="str">
            <v>省级</v>
          </cell>
          <cell r="E93">
            <v>5241.85</v>
          </cell>
          <cell r="F93">
            <v>4839</v>
          </cell>
          <cell r="G93">
            <v>3791</v>
          </cell>
          <cell r="H93">
            <v>240</v>
          </cell>
        </row>
        <row r="93">
          <cell r="J93">
            <v>532</v>
          </cell>
          <cell r="K93">
            <v>276</v>
          </cell>
        </row>
        <row r="93">
          <cell r="N93">
            <v>0</v>
          </cell>
        </row>
        <row r="93">
          <cell r="P93">
            <v>402.85</v>
          </cell>
        </row>
        <row r="94">
          <cell r="B94" t="str">
            <v>孟连县</v>
          </cell>
          <cell r="C94" t="str">
            <v>贫困</v>
          </cell>
          <cell r="D94" t="str">
            <v>省级</v>
          </cell>
          <cell r="E94">
            <v>6036.85</v>
          </cell>
          <cell r="F94">
            <v>5763</v>
          </cell>
          <cell r="G94">
            <v>4890</v>
          </cell>
        </row>
        <row r="94">
          <cell r="J94">
            <v>464</v>
          </cell>
          <cell r="K94">
            <v>259</v>
          </cell>
        </row>
        <row r="94">
          <cell r="M94">
            <v>150</v>
          </cell>
          <cell r="N94">
            <v>0</v>
          </cell>
        </row>
        <row r="94">
          <cell r="P94">
            <v>273.85</v>
          </cell>
        </row>
        <row r="95">
          <cell r="B95" t="str">
            <v>澜沧县</v>
          </cell>
          <cell r="C95" t="str">
            <v>深度贫困</v>
          </cell>
          <cell r="D95" t="str">
            <v>国家级</v>
          </cell>
          <cell r="E95">
            <v>10742.8</v>
          </cell>
          <cell r="F95">
            <v>10288</v>
          </cell>
          <cell r="G95">
            <v>5787</v>
          </cell>
        </row>
        <row r="95">
          <cell r="J95">
            <v>4016</v>
          </cell>
          <cell r="K95">
            <v>485</v>
          </cell>
        </row>
        <row r="95">
          <cell r="N95">
            <v>0</v>
          </cell>
        </row>
        <row r="95">
          <cell r="P95">
            <v>454.8</v>
          </cell>
        </row>
        <row r="96">
          <cell r="B96" t="str">
            <v>西盟县</v>
          </cell>
          <cell r="C96" t="str">
            <v>贫困</v>
          </cell>
          <cell r="D96" t="str">
            <v>省级</v>
          </cell>
          <cell r="E96">
            <v>5196.4</v>
          </cell>
          <cell r="F96">
            <v>4779</v>
          </cell>
          <cell r="G96">
            <v>3659</v>
          </cell>
        </row>
        <row r="96">
          <cell r="J96">
            <v>611</v>
          </cell>
          <cell r="K96">
            <v>259</v>
          </cell>
        </row>
        <row r="96">
          <cell r="M96">
            <v>250</v>
          </cell>
          <cell r="N96">
            <v>0</v>
          </cell>
        </row>
        <row r="96">
          <cell r="P96">
            <v>417.4</v>
          </cell>
        </row>
        <row r="97">
          <cell r="B97" t="str">
            <v>西双版纳州合计</v>
          </cell>
        </row>
        <row r="97">
          <cell r="E97">
            <v>35588.55</v>
          </cell>
          <cell r="F97">
            <v>34066</v>
          </cell>
          <cell r="G97">
            <v>8183</v>
          </cell>
          <cell r="H97">
            <v>270</v>
          </cell>
          <cell r="I97">
            <v>0</v>
          </cell>
          <cell r="J97">
            <v>25613</v>
          </cell>
          <cell r="K97">
            <v>0</v>
          </cell>
          <cell r="L97">
            <v>0</v>
          </cell>
        </row>
        <row r="97">
          <cell r="N97">
            <v>0</v>
          </cell>
          <cell r="O97">
            <v>0</v>
          </cell>
          <cell r="P97">
            <v>1522.55</v>
          </cell>
        </row>
        <row r="98">
          <cell r="B98" t="str">
            <v>西双版纳州本级</v>
          </cell>
          <cell r="C98">
            <v>0</v>
          </cell>
        </row>
        <row r="98">
          <cell r="E98">
            <v>70</v>
          </cell>
          <cell r="F98">
            <v>0</v>
          </cell>
        </row>
        <row r="98">
          <cell r="N98">
            <v>0</v>
          </cell>
        </row>
        <row r="98">
          <cell r="P98">
            <v>70</v>
          </cell>
        </row>
        <row r="99">
          <cell r="B99" t="str">
            <v>景洪市</v>
          </cell>
          <cell r="C99" t="str">
            <v>非贫困县</v>
          </cell>
        </row>
        <row r="99">
          <cell r="E99">
            <v>2442.65</v>
          </cell>
          <cell r="F99">
            <v>2080</v>
          </cell>
          <cell r="G99">
            <v>1298</v>
          </cell>
          <cell r="H99">
            <v>190</v>
          </cell>
        </row>
        <row r="99">
          <cell r="J99">
            <v>592</v>
          </cell>
        </row>
        <row r="99">
          <cell r="N99">
            <v>0</v>
          </cell>
        </row>
        <row r="99">
          <cell r="P99">
            <v>362.65</v>
          </cell>
        </row>
        <row r="100">
          <cell r="B100" t="str">
            <v>勐海县</v>
          </cell>
          <cell r="C100" t="str">
            <v>贫困</v>
          </cell>
        </row>
        <row r="100">
          <cell r="E100">
            <v>3081.2</v>
          </cell>
          <cell r="F100">
            <v>2643</v>
          </cell>
          <cell r="G100">
            <v>1946</v>
          </cell>
          <cell r="H100">
            <v>80</v>
          </cell>
        </row>
        <row r="100">
          <cell r="J100">
            <v>617</v>
          </cell>
        </row>
        <row r="100">
          <cell r="N100">
            <v>0</v>
          </cell>
        </row>
        <row r="100">
          <cell r="P100">
            <v>438.2</v>
          </cell>
        </row>
        <row r="101">
          <cell r="B101" t="str">
            <v>勐腊县</v>
          </cell>
          <cell r="C101" t="str">
            <v>贫困</v>
          </cell>
        </row>
        <row r="101">
          <cell r="E101">
            <v>29994.7</v>
          </cell>
          <cell r="F101">
            <v>29343</v>
          </cell>
          <cell r="G101">
            <v>4939</v>
          </cell>
        </row>
        <row r="101">
          <cell r="J101">
            <v>24404</v>
          </cell>
        </row>
        <row r="101">
          <cell r="N101">
            <v>0</v>
          </cell>
        </row>
        <row r="101">
          <cell r="P101">
            <v>651.7</v>
          </cell>
        </row>
        <row r="102">
          <cell r="B102" t="str">
            <v>楚雄州合计</v>
          </cell>
        </row>
        <row r="102">
          <cell r="E102">
            <v>24620.5</v>
          </cell>
          <cell r="F102">
            <v>22759</v>
          </cell>
          <cell r="G102">
            <v>8701</v>
          </cell>
          <cell r="H102">
            <v>560</v>
          </cell>
          <cell r="I102">
            <v>0</v>
          </cell>
          <cell r="J102">
            <v>12746</v>
          </cell>
          <cell r="K102">
            <v>262</v>
          </cell>
          <cell r="L102">
            <v>0</v>
          </cell>
          <cell r="M102">
            <v>490</v>
          </cell>
          <cell r="N102">
            <v>0</v>
          </cell>
          <cell r="O102">
            <v>0</v>
          </cell>
          <cell r="P102">
            <v>1861.5</v>
          </cell>
        </row>
        <row r="103">
          <cell r="B103" t="str">
            <v>楚雄州本级</v>
          </cell>
          <cell r="C103">
            <v>0</v>
          </cell>
        </row>
        <row r="103">
          <cell r="E103">
            <v>40</v>
          </cell>
          <cell r="F103">
            <v>0</v>
          </cell>
        </row>
        <row r="103">
          <cell r="N103">
            <v>0</v>
          </cell>
        </row>
        <row r="103">
          <cell r="P103">
            <v>40</v>
          </cell>
        </row>
        <row r="104">
          <cell r="B104" t="str">
            <v>楚雄市</v>
          </cell>
          <cell r="C104" t="str">
            <v>非贫困县</v>
          </cell>
        </row>
        <row r="104">
          <cell r="E104">
            <v>2691</v>
          </cell>
          <cell r="F104">
            <v>2476</v>
          </cell>
          <cell r="G104">
            <v>361</v>
          </cell>
          <cell r="H104">
            <v>160</v>
          </cell>
        </row>
        <row r="104">
          <cell r="J104">
            <v>1955</v>
          </cell>
        </row>
        <row r="104">
          <cell r="N104">
            <v>0</v>
          </cell>
        </row>
        <row r="104">
          <cell r="P104">
            <v>215</v>
          </cell>
        </row>
        <row r="105">
          <cell r="B105" t="str">
            <v>双柏县</v>
          </cell>
          <cell r="C105" t="str">
            <v>贫困</v>
          </cell>
        </row>
        <row r="105">
          <cell r="E105">
            <v>1752</v>
          </cell>
          <cell r="F105">
            <v>1510</v>
          </cell>
          <cell r="G105">
            <v>653</v>
          </cell>
          <cell r="H105">
            <v>80</v>
          </cell>
        </row>
        <row r="105">
          <cell r="J105">
            <v>787</v>
          </cell>
          <cell r="K105">
            <v>-10</v>
          </cell>
        </row>
        <row r="105">
          <cell r="N105">
            <v>0</v>
          </cell>
        </row>
        <row r="105">
          <cell r="P105">
            <v>242</v>
          </cell>
        </row>
        <row r="106">
          <cell r="B106" t="str">
            <v>牟定县</v>
          </cell>
          <cell r="C106" t="str">
            <v>贫困</v>
          </cell>
        </row>
        <row r="106">
          <cell r="E106">
            <v>1143</v>
          </cell>
          <cell r="F106">
            <v>973</v>
          </cell>
          <cell r="G106">
            <v>283</v>
          </cell>
        </row>
        <row r="106">
          <cell r="J106">
            <v>690</v>
          </cell>
        </row>
        <row r="106">
          <cell r="N106">
            <v>0</v>
          </cell>
        </row>
        <row r="106">
          <cell r="P106">
            <v>170</v>
          </cell>
        </row>
        <row r="107">
          <cell r="B107" t="str">
            <v>南华县</v>
          </cell>
          <cell r="C107" t="str">
            <v>贫困</v>
          </cell>
        </row>
        <row r="107">
          <cell r="E107">
            <v>1577</v>
          </cell>
          <cell r="F107">
            <v>1422</v>
          </cell>
          <cell r="G107">
            <v>655</v>
          </cell>
        </row>
        <row r="107">
          <cell r="J107">
            <v>767</v>
          </cell>
        </row>
        <row r="107">
          <cell r="N107">
            <v>0</v>
          </cell>
        </row>
        <row r="107">
          <cell r="P107">
            <v>155</v>
          </cell>
        </row>
        <row r="108">
          <cell r="B108" t="str">
            <v>姚安县</v>
          </cell>
          <cell r="C108" t="str">
            <v>贫困</v>
          </cell>
        </row>
        <row r="108">
          <cell r="E108">
            <v>1459</v>
          </cell>
          <cell r="F108">
            <v>1302</v>
          </cell>
          <cell r="G108">
            <v>332</v>
          </cell>
        </row>
        <row r="108">
          <cell r="J108">
            <v>720</v>
          </cell>
        </row>
        <row r="108">
          <cell r="M108">
            <v>250</v>
          </cell>
          <cell r="N108">
            <v>0</v>
          </cell>
        </row>
        <row r="108">
          <cell r="P108">
            <v>157</v>
          </cell>
        </row>
        <row r="109">
          <cell r="B109" t="str">
            <v>大姚县</v>
          </cell>
          <cell r="C109" t="str">
            <v>贫困</v>
          </cell>
        </row>
        <row r="109">
          <cell r="E109">
            <v>3116</v>
          </cell>
          <cell r="F109">
            <v>2981</v>
          </cell>
          <cell r="G109">
            <v>851</v>
          </cell>
          <cell r="H109">
            <v>80</v>
          </cell>
        </row>
        <row r="109">
          <cell r="J109">
            <v>1810</v>
          </cell>
        </row>
        <row r="109">
          <cell r="M109">
            <v>240</v>
          </cell>
          <cell r="N109">
            <v>0</v>
          </cell>
        </row>
        <row r="109">
          <cell r="P109">
            <v>135</v>
          </cell>
        </row>
        <row r="110">
          <cell r="B110" t="str">
            <v>永仁县</v>
          </cell>
          <cell r="C110" t="str">
            <v>贫困</v>
          </cell>
        </row>
        <row r="110">
          <cell r="E110">
            <v>1470</v>
          </cell>
          <cell r="F110">
            <v>1240</v>
          </cell>
          <cell r="G110">
            <v>580</v>
          </cell>
          <cell r="H110">
            <v>80</v>
          </cell>
        </row>
        <row r="110">
          <cell r="J110">
            <v>580</v>
          </cell>
        </row>
        <row r="110">
          <cell r="N110">
            <v>0</v>
          </cell>
        </row>
        <row r="110">
          <cell r="P110">
            <v>230</v>
          </cell>
        </row>
        <row r="111">
          <cell r="B111" t="str">
            <v>元谋县</v>
          </cell>
          <cell r="C111" t="str">
            <v>非贫困县</v>
          </cell>
        </row>
        <row r="111">
          <cell r="E111">
            <v>1948</v>
          </cell>
          <cell r="F111">
            <v>1618</v>
          </cell>
          <cell r="G111">
            <v>334</v>
          </cell>
        </row>
        <row r="111">
          <cell r="J111">
            <v>1284</v>
          </cell>
        </row>
        <row r="111">
          <cell r="N111">
            <v>0</v>
          </cell>
        </row>
        <row r="111">
          <cell r="P111">
            <v>330</v>
          </cell>
        </row>
        <row r="112">
          <cell r="B112" t="str">
            <v>武定县</v>
          </cell>
          <cell r="C112" t="str">
            <v>深度贫困</v>
          </cell>
          <cell r="D112" t="str">
            <v>国家级</v>
          </cell>
          <cell r="E112">
            <v>8011.5</v>
          </cell>
          <cell r="F112">
            <v>7854</v>
          </cell>
          <cell r="G112">
            <v>4260</v>
          </cell>
        </row>
        <row r="112">
          <cell r="J112">
            <v>3322</v>
          </cell>
          <cell r="K112">
            <v>272</v>
          </cell>
        </row>
        <row r="112">
          <cell r="N112">
            <v>0</v>
          </cell>
        </row>
        <row r="112">
          <cell r="P112">
            <v>157.5</v>
          </cell>
        </row>
        <row r="113">
          <cell r="B113" t="str">
            <v>禄丰市</v>
          </cell>
          <cell r="C113" t="str">
            <v>非贫困县</v>
          </cell>
        </row>
        <row r="113">
          <cell r="E113">
            <v>1413</v>
          </cell>
          <cell r="F113">
            <v>1383</v>
          </cell>
          <cell r="G113">
            <v>392</v>
          </cell>
          <cell r="H113">
            <v>160</v>
          </cell>
        </row>
        <row r="113">
          <cell r="J113">
            <v>831</v>
          </cell>
        </row>
        <row r="113">
          <cell r="N113">
            <v>0</v>
          </cell>
        </row>
        <row r="113">
          <cell r="P113">
            <v>30</v>
          </cell>
        </row>
        <row r="114">
          <cell r="B114" t="str">
            <v>大理州合计</v>
          </cell>
        </row>
        <row r="114">
          <cell r="E114">
            <v>27963.5</v>
          </cell>
          <cell r="F114">
            <v>25916</v>
          </cell>
          <cell r="G114">
            <v>13404</v>
          </cell>
          <cell r="H114">
            <v>620</v>
          </cell>
          <cell r="I114">
            <v>0</v>
          </cell>
          <cell r="J114">
            <v>10755</v>
          </cell>
          <cell r="K114">
            <v>549</v>
          </cell>
          <cell r="L114">
            <v>0</v>
          </cell>
          <cell r="M114">
            <v>588</v>
          </cell>
          <cell r="N114">
            <v>0</v>
          </cell>
          <cell r="O114">
            <v>0</v>
          </cell>
          <cell r="P114">
            <v>2047.5</v>
          </cell>
        </row>
        <row r="115">
          <cell r="B115" t="str">
            <v>大理州本级</v>
          </cell>
          <cell r="C115">
            <v>0</v>
          </cell>
        </row>
        <row r="115">
          <cell r="E115">
            <v>0</v>
          </cell>
          <cell r="F115">
            <v>0</v>
          </cell>
        </row>
        <row r="115">
          <cell r="N115">
            <v>0</v>
          </cell>
        </row>
        <row r="115">
          <cell r="P115">
            <v>0</v>
          </cell>
        </row>
        <row r="116">
          <cell r="B116" t="str">
            <v>大理市</v>
          </cell>
          <cell r="C116" t="str">
            <v>非贫困县</v>
          </cell>
        </row>
        <row r="116">
          <cell r="E116">
            <v>2348</v>
          </cell>
          <cell r="F116">
            <v>2034</v>
          </cell>
          <cell r="G116">
            <v>159</v>
          </cell>
          <cell r="H116">
            <v>80</v>
          </cell>
        </row>
        <row r="116">
          <cell r="J116">
            <v>1894</v>
          </cell>
          <cell r="K116">
            <v>-99</v>
          </cell>
        </row>
        <row r="116">
          <cell r="N116">
            <v>0</v>
          </cell>
        </row>
        <row r="116">
          <cell r="P116">
            <v>314</v>
          </cell>
        </row>
        <row r="117">
          <cell r="B117" t="str">
            <v>漾濞县</v>
          </cell>
          <cell r="C117" t="str">
            <v>贫困</v>
          </cell>
        </row>
        <row r="117">
          <cell r="E117">
            <v>3291</v>
          </cell>
          <cell r="F117">
            <v>2902</v>
          </cell>
          <cell r="G117">
            <v>2288</v>
          </cell>
          <cell r="H117">
            <v>80</v>
          </cell>
        </row>
        <row r="117">
          <cell r="J117">
            <v>304</v>
          </cell>
          <cell r="K117">
            <v>230</v>
          </cell>
        </row>
        <row r="117">
          <cell r="N117">
            <v>0</v>
          </cell>
        </row>
        <row r="117">
          <cell r="P117">
            <v>389</v>
          </cell>
        </row>
        <row r="118">
          <cell r="B118" t="str">
            <v>祥云县</v>
          </cell>
          <cell r="C118" t="str">
            <v>贫困</v>
          </cell>
        </row>
        <row r="118">
          <cell r="E118">
            <v>1181.5</v>
          </cell>
          <cell r="F118">
            <v>1094</v>
          </cell>
          <cell r="G118">
            <v>319</v>
          </cell>
          <cell r="H118">
            <v>80</v>
          </cell>
        </row>
        <row r="118">
          <cell r="J118">
            <v>695</v>
          </cell>
        </row>
        <row r="118">
          <cell r="N118">
            <v>0</v>
          </cell>
        </row>
        <row r="118">
          <cell r="P118">
            <v>87.5</v>
          </cell>
        </row>
        <row r="119">
          <cell r="B119" t="str">
            <v>宾川县</v>
          </cell>
          <cell r="C119" t="str">
            <v>贫困</v>
          </cell>
        </row>
        <row r="119">
          <cell r="E119">
            <v>1206</v>
          </cell>
          <cell r="F119">
            <v>1146</v>
          </cell>
          <cell r="G119">
            <v>407</v>
          </cell>
        </row>
        <row r="119">
          <cell r="J119">
            <v>739</v>
          </cell>
        </row>
        <row r="119">
          <cell r="N119">
            <v>0</v>
          </cell>
        </row>
        <row r="119">
          <cell r="P119">
            <v>60</v>
          </cell>
        </row>
        <row r="120">
          <cell r="B120" t="str">
            <v>弥渡县</v>
          </cell>
          <cell r="C120" t="str">
            <v>贫困</v>
          </cell>
          <cell r="D120" t="str">
            <v>省级</v>
          </cell>
          <cell r="E120">
            <v>3393</v>
          </cell>
          <cell r="F120">
            <v>3169</v>
          </cell>
          <cell r="G120">
            <v>2037</v>
          </cell>
          <cell r="H120">
            <v>30</v>
          </cell>
        </row>
        <row r="120">
          <cell r="J120">
            <v>714</v>
          </cell>
          <cell r="K120">
            <v>188</v>
          </cell>
        </row>
        <row r="120">
          <cell r="M120">
            <v>200</v>
          </cell>
          <cell r="N120">
            <v>0</v>
          </cell>
        </row>
        <row r="120">
          <cell r="P120">
            <v>224</v>
          </cell>
        </row>
        <row r="121">
          <cell r="B121" t="str">
            <v>南涧县</v>
          </cell>
          <cell r="C121" t="str">
            <v>贫困</v>
          </cell>
          <cell r="D121" t="str">
            <v>省级</v>
          </cell>
          <cell r="E121">
            <v>3355</v>
          </cell>
          <cell r="F121">
            <v>3328</v>
          </cell>
          <cell r="G121">
            <v>2357</v>
          </cell>
          <cell r="H121">
            <v>80</v>
          </cell>
        </row>
        <row r="121">
          <cell r="J121">
            <v>891</v>
          </cell>
        </row>
        <row r="121">
          <cell r="N121">
            <v>0</v>
          </cell>
        </row>
        <row r="121">
          <cell r="P121">
            <v>27</v>
          </cell>
        </row>
        <row r="122">
          <cell r="B122" t="str">
            <v>巍山县</v>
          </cell>
          <cell r="C122" t="str">
            <v>贫困</v>
          </cell>
          <cell r="D122" t="str">
            <v>省级</v>
          </cell>
          <cell r="E122">
            <v>2161</v>
          </cell>
          <cell r="F122">
            <v>2079</v>
          </cell>
          <cell r="G122">
            <v>562</v>
          </cell>
          <cell r="H122">
            <v>30</v>
          </cell>
        </row>
        <row r="122">
          <cell r="J122">
            <v>1299</v>
          </cell>
        </row>
        <row r="122">
          <cell r="M122">
            <v>188</v>
          </cell>
          <cell r="N122">
            <v>0</v>
          </cell>
        </row>
        <row r="122">
          <cell r="P122">
            <v>82</v>
          </cell>
        </row>
        <row r="123">
          <cell r="B123" t="str">
            <v>永平县</v>
          </cell>
          <cell r="C123" t="str">
            <v>贫困</v>
          </cell>
          <cell r="D123" t="str">
            <v>省级</v>
          </cell>
          <cell r="E123">
            <v>3403</v>
          </cell>
          <cell r="F123">
            <v>3283</v>
          </cell>
          <cell r="G123">
            <v>1178</v>
          </cell>
          <cell r="H123">
            <v>80</v>
          </cell>
        </row>
        <row r="123">
          <cell r="J123">
            <v>1825</v>
          </cell>
        </row>
        <row r="123">
          <cell r="M123">
            <v>200</v>
          </cell>
          <cell r="N123">
            <v>0</v>
          </cell>
        </row>
        <row r="123">
          <cell r="P123">
            <v>120</v>
          </cell>
        </row>
        <row r="124">
          <cell r="B124" t="str">
            <v>云龙县</v>
          </cell>
          <cell r="C124" t="str">
            <v>贫困</v>
          </cell>
          <cell r="D124" t="str">
            <v>省级</v>
          </cell>
          <cell r="E124">
            <v>2925</v>
          </cell>
          <cell r="F124">
            <v>2810</v>
          </cell>
          <cell r="G124">
            <v>1825</v>
          </cell>
          <cell r="H124">
            <v>80</v>
          </cell>
        </row>
        <row r="124">
          <cell r="J124">
            <v>675</v>
          </cell>
          <cell r="K124">
            <v>230</v>
          </cell>
        </row>
        <row r="124">
          <cell r="N124">
            <v>0</v>
          </cell>
        </row>
        <row r="124">
          <cell r="P124">
            <v>115</v>
          </cell>
        </row>
        <row r="125">
          <cell r="B125" t="str">
            <v>洱源县</v>
          </cell>
          <cell r="C125" t="str">
            <v>贫困</v>
          </cell>
          <cell r="D125" t="str">
            <v>省级</v>
          </cell>
          <cell r="E125">
            <v>1225</v>
          </cell>
          <cell r="F125">
            <v>765</v>
          </cell>
          <cell r="G125">
            <v>353</v>
          </cell>
        </row>
        <row r="125">
          <cell r="J125">
            <v>412</v>
          </cell>
        </row>
        <row r="125">
          <cell r="N125">
            <v>0</v>
          </cell>
        </row>
        <row r="125">
          <cell r="P125">
            <v>460</v>
          </cell>
        </row>
        <row r="126">
          <cell r="B126" t="str">
            <v>剑川县</v>
          </cell>
          <cell r="C126" t="str">
            <v>贫困</v>
          </cell>
          <cell r="D126" t="str">
            <v>省级</v>
          </cell>
          <cell r="E126">
            <v>2248</v>
          </cell>
          <cell r="F126">
            <v>2139</v>
          </cell>
          <cell r="G126">
            <v>1470</v>
          </cell>
          <cell r="H126">
            <v>80</v>
          </cell>
        </row>
        <row r="126">
          <cell r="J126">
            <v>589</v>
          </cell>
        </row>
        <row r="126">
          <cell r="N126">
            <v>0</v>
          </cell>
        </row>
        <row r="126">
          <cell r="P126">
            <v>109</v>
          </cell>
        </row>
        <row r="127">
          <cell r="B127" t="str">
            <v>鹤庆县</v>
          </cell>
          <cell r="C127" t="str">
            <v>贫困</v>
          </cell>
        </row>
        <row r="127">
          <cell r="E127">
            <v>1227</v>
          </cell>
          <cell r="F127">
            <v>1167</v>
          </cell>
          <cell r="G127">
            <v>449</v>
          </cell>
        </row>
        <row r="127">
          <cell r="J127">
            <v>718</v>
          </cell>
        </row>
        <row r="127">
          <cell r="N127">
            <v>0</v>
          </cell>
        </row>
        <row r="127">
          <cell r="P127">
            <v>60</v>
          </cell>
        </row>
        <row r="128">
          <cell r="B128" t="str">
            <v>保山市合计</v>
          </cell>
        </row>
        <row r="128">
          <cell r="E128">
            <v>17857.85</v>
          </cell>
          <cell r="F128">
            <v>16472</v>
          </cell>
          <cell r="G128">
            <v>8381</v>
          </cell>
          <cell r="H128">
            <v>350</v>
          </cell>
          <cell r="I128">
            <v>0</v>
          </cell>
          <cell r="J128">
            <v>6616</v>
          </cell>
          <cell r="K128">
            <v>475</v>
          </cell>
          <cell r="L128">
            <v>0</v>
          </cell>
          <cell r="M128">
            <v>650</v>
          </cell>
          <cell r="N128">
            <v>0</v>
          </cell>
          <cell r="O128">
            <v>0</v>
          </cell>
          <cell r="P128">
            <v>1385.85</v>
          </cell>
        </row>
        <row r="129">
          <cell r="B129" t="str">
            <v>保山市本级</v>
          </cell>
          <cell r="C129">
            <v>0</v>
          </cell>
        </row>
        <row r="129">
          <cell r="E129">
            <v>10</v>
          </cell>
          <cell r="F129">
            <v>0</v>
          </cell>
        </row>
        <row r="129">
          <cell r="N129">
            <v>0</v>
          </cell>
        </row>
        <row r="129">
          <cell r="P129">
            <v>10</v>
          </cell>
        </row>
        <row r="130">
          <cell r="B130" t="str">
            <v>隆阳区</v>
          </cell>
          <cell r="C130" t="str">
            <v>贫困</v>
          </cell>
        </row>
        <row r="130">
          <cell r="E130">
            <v>4495</v>
          </cell>
          <cell r="F130">
            <v>4328</v>
          </cell>
          <cell r="G130">
            <v>2349</v>
          </cell>
          <cell r="H130">
            <v>30</v>
          </cell>
        </row>
        <row r="130">
          <cell r="J130">
            <v>1557</v>
          </cell>
          <cell r="K130">
            <v>242</v>
          </cell>
        </row>
        <row r="130">
          <cell r="M130">
            <v>150</v>
          </cell>
          <cell r="N130">
            <v>0</v>
          </cell>
        </row>
        <row r="130">
          <cell r="P130">
            <v>167</v>
          </cell>
        </row>
        <row r="131">
          <cell r="B131" t="str">
            <v>施甸县</v>
          </cell>
          <cell r="C131" t="str">
            <v>贫困</v>
          </cell>
          <cell r="D131" t="str">
            <v>省级</v>
          </cell>
          <cell r="E131">
            <v>4009</v>
          </cell>
          <cell r="F131">
            <v>3552</v>
          </cell>
          <cell r="G131">
            <v>2265</v>
          </cell>
          <cell r="H131">
            <v>80</v>
          </cell>
        </row>
        <row r="131">
          <cell r="J131">
            <v>1207</v>
          </cell>
        </row>
        <row r="131">
          <cell r="N131">
            <v>0</v>
          </cell>
        </row>
        <row r="131">
          <cell r="P131">
            <v>457</v>
          </cell>
        </row>
        <row r="132">
          <cell r="B132" t="str">
            <v>腾冲市</v>
          </cell>
          <cell r="C132" t="str">
            <v>非贫困县</v>
          </cell>
        </row>
        <row r="132">
          <cell r="E132">
            <v>2463.35</v>
          </cell>
          <cell r="F132">
            <v>2307</v>
          </cell>
          <cell r="G132">
            <v>684</v>
          </cell>
          <cell r="H132">
            <v>160</v>
          </cell>
        </row>
        <row r="132">
          <cell r="J132">
            <v>1263</v>
          </cell>
        </row>
        <row r="132">
          <cell r="M132">
            <v>200</v>
          </cell>
          <cell r="N132">
            <v>0</v>
          </cell>
        </row>
        <row r="132">
          <cell r="P132">
            <v>156.35</v>
          </cell>
        </row>
        <row r="133">
          <cell r="B133" t="str">
            <v>龙陵县</v>
          </cell>
          <cell r="C133" t="str">
            <v>贫困</v>
          </cell>
        </row>
        <row r="133">
          <cell r="E133">
            <v>2870.5</v>
          </cell>
          <cell r="F133">
            <v>2532</v>
          </cell>
          <cell r="G133">
            <v>1509</v>
          </cell>
          <cell r="H133">
            <v>80</v>
          </cell>
        </row>
        <row r="133">
          <cell r="J133">
            <v>793</v>
          </cell>
        </row>
        <row r="133">
          <cell r="M133">
            <v>150</v>
          </cell>
          <cell r="N133">
            <v>0</v>
          </cell>
        </row>
        <row r="133">
          <cell r="P133">
            <v>338.5</v>
          </cell>
        </row>
        <row r="134">
          <cell r="B134" t="str">
            <v>昌宁县</v>
          </cell>
          <cell r="C134" t="str">
            <v>贫困</v>
          </cell>
        </row>
        <row r="134">
          <cell r="E134">
            <v>4010</v>
          </cell>
          <cell r="F134">
            <v>3753</v>
          </cell>
          <cell r="G134">
            <v>1574</v>
          </cell>
        </row>
        <row r="134">
          <cell r="J134">
            <v>1796</v>
          </cell>
          <cell r="K134">
            <v>233</v>
          </cell>
        </row>
        <row r="134">
          <cell r="M134">
            <v>150</v>
          </cell>
          <cell r="N134">
            <v>0</v>
          </cell>
        </row>
        <row r="134">
          <cell r="P134">
            <v>257</v>
          </cell>
        </row>
        <row r="135">
          <cell r="B135" t="str">
            <v>德宏州合计</v>
          </cell>
        </row>
        <row r="135">
          <cell r="E135">
            <v>46273.45</v>
          </cell>
          <cell r="F135">
            <v>44256</v>
          </cell>
          <cell r="G135">
            <v>11478</v>
          </cell>
          <cell r="H135">
            <v>190</v>
          </cell>
          <cell r="I135">
            <v>0</v>
          </cell>
          <cell r="J135">
            <v>35028</v>
          </cell>
          <cell r="K135">
            <v>-2590</v>
          </cell>
          <cell r="L135">
            <v>0</v>
          </cell>
          <cell r="M135">
            <v>150</v>
          </cell>
          <cell r="N135">
            <v>0</v>
          </cell>
          <cell r="O135">
            <v>0</v>
          </cell>
          <cell r="P135">
            <v>2017.45</v>
          </cell>
        </row>
        <row r="136">
          <cell r="B136" t="str">
            <v>德宏州本级</v>
          </cell>
          <cell r="C136">
            <v>0</v>
          </cell>
        </row>
        <row r="136">
          <cell r="E136">
            <v>90</v>
          </cell>
          <cell r="F136">
            <v>0</v>
          </cell>
        </row>
        <row r="136">
          <cell r="N136">
            <v>0</v>
          </cell>
        </row>
        <row r="136">
          <cell r="P136">
            <v>90</v>
          </cell>
        </row>
        <row r="137">
          <cell r="B137" t="str">
            <v>瑞丽市</v>
          </cell>
          <cell r="C137" t="str">
            <v>非贫困县</v>
          </cell>
        </row>
        <row r="137">
          <cell r="E137">
            <v>20223.5</v>
          </cell>
          <cell r="F137">
            <v>19957</v>
          </cell>
          <cell r="G137">
            <v>3805</v>
          </cell>
        </row>
        <row r="137">
          <cell r="J137">
            <v>18864</v>
          </cell>
          <cell r="K137">
            <v>-762</v>
          </cell>
          <cell r="L137">
            <v>-1950</v>
          </cell>
        </row>
        <row r="137">
          <cell r="N137">
            <v>0</v>
          </cell>
        </row>
        <row r="137">
          <cell r="P137">
            <v>266.5</v>
          </cell>
        </row>
        <row r="138">
          <cell r="B138" t="str">
            <v>芒市</v>
          </cell>
          <cell r="C138" t="str">
            <v>贫困</v>
          </cell>
        </row>
        <row r="138">
          <cell r="E138">
            <v>2768.8</v>
          </cell>
          <cell r="F138">
            <v>2195</v>
          </cell>
          <cell r="G138">
            <v>1357</v>
          </cell>
          <cell r="H138">
            <v>110</v>
          </cell>
        </row>
        <row r="138">
          <cell r="J138">
            <v>771</v>
          </cell>
          <cell r="K138">
            <v>-43</v>
          </cell>
        </row>
        <row r="138">
          <cell r="N138">
            <v>0</v>
          </cell>
        </row>
        <row r="138">
          <cell r="P138">
            <v>573.8</v>
          </cell>
        </row>
        <row r="139">
          <cell r="B139" t="str">
            <v>梁河县</v>
          </cell>
          <cell r="C139" t="str">
            <v>贫困</v>
          </cell>
          <cell r="D139" t="str">
            <v>省级</v>
          </cell>
          <cell r="E139">
            <v>5177</v>
          </cell>
          <cell r="F139">
            <v>4837</v>
          </cell>
          <cell r="G139">
            <v>1735</v>
          </cell>
        </row>
        <row r="139">
          <cell r="J139">
            <v>602</v>
          </cell>
        </row>
        <row r="139">
          <cell r="L139">
            <v>2500</v>
          </cell>
        </row>
        <row r="139">
          <cell r="N139">
            <v>0</v>
          </cell>
        </row>
        <row r="139">
          <cell r="P139">
            <v>340</v>
          </cell>
        </row>
        <row r="140">
          <cell r="B140" t="str">
            <v>盈江县</v>
          </cell>
          <cell r="C140" t="str">
            <v>贫困</v>
          </cell>
          <cell r="D140" t="str">
            <v>省级</v>
          </cell>
          <cell r="E140">
            <v>15132.73</v>
          </cell>
          <cell r="F140">
            <v>14772.28</v>
          </cell>
          <cell r="G140">
            <v>3571</v>
          </cell>
        </row>
        <row r="140">
          <cell r="J140">
            <v>14223</v>
          </cell>
          <cell r="K140">
            <v>-1309</v>
          </cell>
          <cell r="L140">
            <v>-1712.72</v>
          </cell>
        </row>
        <row r="140">
          <cell r="N140">
            <v>0</v>
          </cell>
        </row>
        <row r="140">
          <cell r="P140">
            <v>360.45</v>
          </cell>
        </row>
        <row r="141">
          <cell r="B141" t="str">
            <v>陇川县</v>
          </cell>
          <cell r="C141" t="str">
            <v>贫困</v>
          </cell>
          <cell r="D141" t="str">
            <v>省级</v>
          </cell>
          <cell r="E141">
            <v>2881.42</v>
          </cell>
          <cell r="F141">
            <v>2494.72</v>
          </cell>
          <cell r="G141">
            <v>1010</v>
          </cell>
          <cell r="H141">
            <v>80</v>
          </cell>
        </row>
        <row r="141">
          <cell r="J141">
            <v>568</v>
          </cell>
          <cell r="K141">
            <v>-476</v>
          </cell>
          <cell r="L141">
            <v>1162.72</v>
          </cell>
          <cell r="M141">
            <v>150</v>
          </cell>
          <cell r="N141">
            <v>0</v>
          </cell>
        </row>
        <row r="141">
          <cell r="P141">
            <v>386.7</v>
          </cell>
        </row>
        <row r="142">
          <cell r="B142" t="str">
            <v>丽江市合计</v>
          </cell>
        </row>
        <row r="142">
          <cell r="E142">
            <v>12856</v>
          </cell>
          <cell r="F142">
            <v>11466</v>
          </cell>
          <cell r="G142">
            <v>4733</v>
          </cell>
          <cell r="H142">
            <v>350</v>
          </cell>
          <cell r="I142">
            <v>0</v>
          </cell>
          <cell r="J142">
            <v>5472</v>
          </cell>
          <cell r="K142">
            <v>511</v>
          </cell>
          <cell r="L142">
            <v>0</v>
          </cell>
          <cell r="M142">
            <v>400</v>
          </cell>
          <cell r="N142">
            <v>0</v>
          </cell>
          <cell r="O142">
            <v>0</v>
          </cell>
          <cell r="P142">
            <v>1390</v>
          </cell>
        </row>
        <row r="143">
          <cell r="B143" t="str">
            <v>丽江市本级</v>
          </cell>
          <cell r="C143">
            <v>0</v>
          </cell>
        </row>
        <row r="143">
          <cell r="E143">
            <v>10</v>
          </cell>
          <cell r="F143">
            <v>0</v>
          </cell>
        </row>
        <row r="143">
          <cell r="N143">
            <v>0</v>
          </cell>
        </row>
        <row r="143">
          <cell r="P143">
            <v>10</v>
          </cell>
        </row>
        <row r="144">
          <cell r="B144" t="str">
            <v>古城区</v>
          </cell>
          <cell r="C144" t="str">
            <v>非贫困县</v>
          </cell>
        </row>
        <row r="144">
          <cell r="E144">
            <v>1033</v>
          </cell>
          <cell r="F144">
            <v>672</v>
          </cell>
          <cell r="G144">
            <v>139</v>
          </cell>
        </row>
        <row r="144">
          <cell r="J144">
            <v>533</v>
          </cell>
        </row>
        <row r="144">
          <cell r="N144">
            <v>0</v>
          </cell>
        </row>
        <row r="144">
          <cell r="P144">
            <v>361</v>
          </cell>
        </row>
        <row r="145">
          <cell r="B145" t="str">
            <v>玉龙县</v>
          </cell>
          <cell r="C145" t="str">
            <v>贫困</v>
          </cell>
        </row>
        <row r="145">
          <cell r="E145">
            <v>1355</v>
          </cell>
          <cell r="F145">
            <v>1146</v>
          </cell>
          <cell r="G145">
            <v>277</v>
          </cell>
          <cell r="H145">
            <v>190</v>
          </cell>
        </row>
        <row r="145">
          <cell r="J145">
            <v>529</v>
          </cell>
        </row>
        <row r="145">
          <cell r="M145">
            <v>150</v>
          </cell>
          <cell r="N145">
            <v>0</v>
          </cell>
        </row>
        <row r="145">
          <cell r="P145">
            <v>209</v>
          </cell>
        </row>
        <row r="146">
          <cell r="B146" t="str">
            <v>永胜县</v>
          </cell>
          <cell r="C146" t="str">
            <v>贫困</v>
          </cell>
          <cell r="D146" t="str">
            <v>省级</v>
          </cell>
          <cell r="E146">
            <v>2797</v>
          </cell>
          <cell r="F146">
            <v>2546</v>
          </cell>
          <cell r="G146">
            <v>1267</v>
          </cell>
        </row>
        <row r="146">
          <cell r="J146">
            <v>1055</v>
          </cell>
          <cell r="K146">
            <v>224</v>
          </cell>
        </row>
        <row r="146">
          <cell r="N146">
            <v>0</v>
          </cell>
        </row>
        <row r="146">
          <cell r="P146">
            <v>251</v>
          </cell>
        </row>
        <row r="147">
          <cell r="B147" t="str">
            <v>华坪县</v>
          </cell>
          <cell r="C147" t="str">
            <v>非贫困县</v>
          </cell>
        </row>
        <row r="147">
          <cell r="E147">
            <v>1355</v>
          </cell>
          <cell r="F147">
            <v>1220</v>
          </cell>
          <cell r="G147">
            <v>273</v>
          </cell>
          <cell r="H147">
            <v>160</v>
          </cell>
        </row>
        <row r="147">
          <cell r="J147">
            <v>537</v>
          </cell>
        </row>
        <row r="147">
          <cell r="M147">
            <v>250</v>
          </cell>
          <cell r="N147">
            <v>0</v>
          </cell>
        </row>
        <row r="147">
          <cell r="P147">
            <v>135</v>
          </cell>
        </row>
        <row r="148">
          <cell r="B148" t="str">
            <v>宁蒗县</v>
          </cell>
          <cell r="C148" t="str">
            <v>深度贫困</v>
          </cell>
          <cell r="D148" t="str">
            <v>国家级</v>
          </cell>
          <cell r="E148">
            <v>6306</v>
          </cell>
          <cell r="F148">
            <v>5882</v>
          </cell>
          <cell r="G148">
            <v>2777</v>
          </cell>
        </row>
        <row r="148">
          <cell r="J148">
            <v>2818</v>
          </cell>
          <cell r="K148">
            <v>287</v>
          </cell>
        </row>
        <row r="148">
          <cell r="N148">
            <v>0</v>
          </cell>
        </row>
        <row r="148">
          <cell r="P148">
            <v>424</v>
          </cell>
        </row>
        <row r="149">
          <cell r="B149" t="str">
            <v>怒江州合计</v>
          </cell>
        </row>
        <row r="149">
          <cell r="E149">
            <v>62031.15</v>
          </cell>
          <cell r="F149">
            <v>59551</v>
          </cell>
          <cell r="G149">
            <v>32107</v>
          </cell>
          <cell r="H149">
            <v>400</v>
          </cell>
          <cell r="I149">
            <v>0</v>
          </cell>
          <cell r="J149">
            <v>24577</v>
          </cell>
          <cell r="K149">
            <v>2247</v>
          </cell>
          <cell r="L149">
            <v>0</v>
          </cell>
          <cell r="M149">
            <v>220</v>
          </cell>
          <cell r="N149">
            <v>500</v>
          </cell>
          <cell r="O149">
            <v>500</v>
          </cell>
          <cell r="P149">
            <v>1980.15</v>
          </cell>
        </row>
        <row r="150">
          <cell r="B150" t="str">
            <v>怒江州本级</v>
          </cell>
          <cell r="C150">
            <v>0</v>
          </cell>
        </row>
        <row r="150">
          <cell r="E150">
            <v>10056</v>
          </cell>
          <cell r="F150">
            <v>10000</v>
          </cell>
        </row>
        <row r="150">
          <cell r="J150">
            <v>10000</v>
          </cell>
        </row>
        <row r="150">
          <cell r="N150">
            <v>0</v>
          </cell>
        </row>
        <row r="150">
          <cell r="P150">
            <v>56</v>
          </cell>
        </row>
        <row r="151">
          <cell r="B151" t="str">
            <v>泸水市</v>
          </cell>
          <cell r="C151" t="str">
            <v>深度贫困</v>
          </cell>
          <cell r="D151" t="str">
            <v>国家级</v>
          </cell>
          <cell r="E151">
            <v>19829.95</v>
          </cell>
          <cell r="F151">
            <v>19351</v>
          </cell>
          <cell r="G151">
            <v>14068</v>
          </cell>
          <cell r="H151">
            <v>80</v>
          </cell>
        </row>
        <row r="151">
          <cell r="J151">
            <v>4652</v>
          </cell>
          <cell r="K151">
            <v>551</v>
          </cell>
        </row>
        <row r="151">
          <cell r="N151">
            <v>0</v>
          </cell>
        </row>
        <row r="151">
          <cell r="P151">
            <v>478.95</v>
          </cell>
        </row>
        <row r="152">
          <cell r="B152" t="str">
            <v>福贡县</v>
          </cell>
          <cell r="C152" t="str">
            <v>深度贫困</v>
          </cell>
          <cell r="D152" t="str">
            <v>国家级</v>
          </cell>
          <cell r="E152">
            <v>12851.4</v>
          </cell>
          <cell r="F152">
            <v>12386</v>
          </cell>
          <cell r="G152">
            <v>8036</v>
          </cell>
          <cell r="H152">
            <v>80</v>
          </cell>
        </row>
        <row r="152">
          <cell r="J152">
            <v>3411</v>
          </cell>
          <cell r="K152">
            <v>639</v>
          </cell>
        </row>
        <row r="152">
          <cell r="M152">
            <v>220</v>
          </cell>
          <cell r="N152">
            <v>0</v>
          </cell>
        </row>
        <row r="152">
          <cell r="P152">
            <v>465.4</v>
          </cell>
        </row>
        <row r="153">
          <cell r="B153" t="str">
            <v>贡山县</v>
          </cell>
          <cell r="C153" t="str">
            <v>深度贫困</v>
          </cell>
          <cell r="D153" t="str">
            <v>国家级</v>
          </cell>
          <cell r="E153">
            <v>9151.8</v>
          </cell>
          <cell r="F153">
            <v>8182</v>
          </cell>
          <cell r="G153">
            <v>5268</v>
          </cell>
          <cell r="H153">
            <v>160</v>
          </cell>
        </row>
        <row r="153">
          <cell r="J153">
            <v>2333</v>
          </cell>
          <cell r="K153">
            <v>421</v>
          </cell>
        </row>
        <row r="153">
          <cell r="N153">
            <v>500</v>
          </cell>
          <cell r="O153">
            <v>500</v>
          </cell>
          <cell r="P153">
            <v>469.8</v>
          </cell>
        </row>
        <row r="154">
          <cell r="B154" t="str">
            <v>兰坪县</v>
          </cell>
          <cell r="C154" t="str">
            <v>深度贫困</v>
          </cell>
          <cell r="D154" t="str">
            <v>国家级</v>
          </cell>
          <cell r="E154">
            <v>10142</v>
          </cell>
          <cell r="F154">
            <v>9632</v>
          </cell>
          <cell r="G154">
            <v>4735</v>
          </cell>
          <cell r="H154">
            <v>80</v>
          </cell>
        </row>
        <row r="154">
          <cell r="J154">
            <v>4181</v>
          </cell>
          <cell r="K154">
            <v>636</v>
          </cell>
        </row>
        <row r="154">
          <cell r="N154">
            <v>0</v>
          </cell>
        </row>
        <row r="154">
          <cell r="P154">
            <v>510</v>
          </cell>
        </row>
        <row r="155">
          <cell r="B155" t="str">
            <v>迪庆州合计</v>
          </cell>
        </row>
        <row r="155">
          <cell r="E155">
            <v>31452</v>
          </cell>
          <cell r="F155">
            <v>28585</v>
          </cell>
          <cell r="G155">
            <v>18766</v>
          </cell>
          <cell r="H155">
            <v>240</v>
          </cell>
          <cell r="I155">
            <v>0</v>
          </cell>
          <cell r="J155">
            <v>8529</v>
          </cell>
          <cell r="K155">
            <v>800</v>
          </cell>
          <cell r="L155">
            <v>0</v>
          </cell>
          <cell r="M155">
            <v>250</v>
          </cell>
          <cell r="N155">
            <v>1455</v>
          </cell>
          <cell r="O155">
            <v>1455</v>
          </cell>
          <cell r="P155">
            <v>1412</v>
          </cell>
        </row>
        <row r="156">
          <cell r="B156" t="str">
            <v>迪庆州本级</v>
          </cell>
          <cell r="C156">
            <v>0</v>
          </cell>
        </row>
        <row r="156">
          <cell r="E156">
            <v>20</v>
          </cell>
          <cell r="F156">
            <v>0</v>
          </cell>
        </row>
        <row r="156">
          <cell r="N156">
            <v>0</v>
          </cell>
        </row>
        <row r="156">
          <cell r="P156">
            <v>20</v>
          </cell>
        </row>
        <row r="157">
          <cell r="B157" t="str">
            <v>香格里拉市</v>
          </cell>
          <cell r="C157" t="str">
            <v>深度贫困</v>
          </cell>
          <cell r="D157" t="str">
            <v>国家级</v>
          </cell>
          <cell r="E157">
            <v>11425</v>
          </cell>
          <cell r="F157">
            <v>10891</v>
          </cell>
          <cell r="G157">
            <v>7627</v>
          </cell>
          <cell r="H157">
            <v>160</v>
          </cell>
        </row>
        <row r="157">
          <cell r="J157">
            <v>3104</v>
          </cell>
        </row>
        <row r="157">
          <cell r="N157">
            <v>0</v>
          </cell>
        </row>
        <row r="157">
          <cell r="P157">
            <v>534</v>
          </cell>
        </row>
        <row r="158">
          <cell r="B158" t="str">
            <v>德钦县</v>
          </cell>
          <cell r="C158" t="str">
            <v>深度贫困</v>
          </cell>
          <cell r="D158" t="str">
            <v>国家级</v>
          </cell>
          <cell r="E158">
            <v>8276</v>
          </cell>
          <cell r="F158">
            <v>7452</v>
          </cell>
          <cell r="G158">
            <v>4452</v>
          </cell>
        </row>
        <row r="158">
          <cell r="J158">
            <v>2544</v>
          </cell>
          <cell r="K158">
            <v>206</v>
          </cell>
        </row>
        <row r="158">
          <cell r="M158">
            <v>250</v>
          </cell>
          <cell r="N158">
            <v>500</v>
          </cell>
          <cell r="O158">
            <v>500</v>
          </cell>
          <cell r="P158">
            <v>324</v>
          </cell>
        </row>
        <row r="159">
          <cell r="B159" t="str">
            <v>维西县</v>
          </cell>
          <cell r="C159" t="str">
            <v>深度贫困</v>
          </cell>
          <cell r="D159" t="str">
            <v>国家级</v>
          </cell>
          <cell r="E159">
            <v>11731</v>
          </cell>
          <cell r="F159">
            <v>10242</v>
          </cell>
          <cell r="G159">
            <v>6687</v>
          </cell>
          <cell r="H159">
            <v>80</v>
          </cell>
        </row>
        <row r="159">
          <cell r="J159">
            <v>2881</v>
          </cell>
          <cell r="K159">
            <v>594</v>
          </cell>
        </row>
        <row r="159">
          <cell r="N159">
            <v>955</v>
          </cell>
          <cell r="O159">
            <v>955</v>
          </cell>
          <cell r="P159">
            <v>534</v>
          </cell>
        </row>
        <row r="160">
          <cell r="B160" t="str">
            <v>临沧市合计</v>
          </cell>
        </row>
        <row r="160">
          <cell r="E160">
            <v>37571.4</v>
          </cell>
          <cell r="F160">
            <v>35331</v>
          </cell>
          <cell r="G160">
            <v>10517</v>
          </cell>
          <cell r="H160">
            <v>780</v>
          </cell>
          <cell r="I160">
            <v>0</v>
          </cell>
          <cell r="J160">
            <v>20601</v>
          </cell>
          <cell r="K160">
            <v>233</v>
          </cell>
          <cell r="L160">
            <v>0</v>
          </cell>
          <cell r="M160">
            <v>3200</v>
          </cell>
          <cell r="N160">
            <v>0</v>
          </cell>
          <cell r="O160">
            <v>0</v>
          </cell>
          <cell r="P160">
            <v>2240.4</v>
          </cell>
        </row>
        <row r="161">
          <cell r="B161" t="str">
            <v>临沧市本级</v>
          </cell>
          <cell r="C161">
            <v>0</v>
          </cell>
        </row>
        <row r="161">
          <cell r="E161">
            <v>0</v>
          </cell>
          <cell r="F161">
            <v>0</v>
          </cell>
        </row>
        <row r="161">
          <cell r="N161">
            <v>0</v>
          </cell>
        </row>
        <row r="161">
          <cell r="P161">
            <v>0</v>
          </cell>
        </row>
        <row r="162">
          <cell r="B162" t="str">
            <v>临翔区</v>
          </cell>
          <cell r="C162" t="str">
            <v>贫困</v>
          </cell>
        </row>
        <row r="162">
          <cell r="E162">
            <v>1993</v>
          </cell>
          <cell r="F162">
            <v>1848</v>
          </cell>
          <cell r="G162">
            <v>698</v>
          </cell>
          <cell r="H162">
            <v>160</v>
          </cell>
        </row>
        <row r="162">
          <cell r="J162">
            <v>990</v>
          </cell>
        </row>
        <row r="162">
          <cell r="N162">
            <v>0</v>
          </cell>
        </row>
        <row r="162">
          <cell r="P162">
            <v>145</v>
          </cell>
        </row>
        <row r="163">
          <cell r="B163" t="str">
            <v>凤庆县</v>
          </cell>
          <cell r="C163" t="str">
            <v>贫困</v>
          </cell>
          <cell r="D163" t="str">
            <v>省级</v>
          </cell>
          <cell r="E163">
            <v>6100</v>
          </cell>
          <cell r="F163">
            <v>5890</v>
          </cell>
          <cell r="G163">
            <v>1404</v>
          </cell>
          <cell r="H163">
            <v>160</v>
          </cell>
        </row>
        <row r="163">
          <cell r="J163">
            <v>1326</v>
          </cell>
        </row>
        <row r="163">
          <cell r="M163">
            <v>3000</v>
          </cell>
          <cell r="N163">
            <v>0</v>
          </cell>
        </row>
        <row r="163">
          <cell r="P163">
            <v>210</v>
          </cell>
        </row>
        <row r="164">
          <cell r="B164" t="str">
            <v>云县</v>
          </cell>
          <cell r="C164" t="str">
            <v>贫困</v>
          </cell>
        </row>
        <row r="164">
          <cell r="E164">
            <v>2518</v>
          </cell>
          <cell r="F164">
            <v>2191</v>
          </cell>
          <cell r="G164">
            <v>531</v>
          </cell>
        </row>
        <row r="164">
          <cell r="J164">
            <v>1660</v>
          </cell>
        </row>
        <row r="164">
          <cell r="N164">
            <v>0</v>
          </cell>
        </row>
        <row r="164">
          <cell r="P164">
            <v>327</v>
          </cell>
        </row>
        <row r="165">
          <cell r="B165" t="str">
            <v>永德县</v>
          </cell>
          <cell r="C165" t="str">
            <v>贫困</v>
          </cell>
          <cell r="D165" t="str">
            <v>省级</v>
          </cell>
          <cell r="E165">
            <v>2244</v>
          </cell>
          <cell r="F165">
            <v>2113</v>
          </cell>
          <cell r="G165">
            <v>1128</v>
          </cell>
          <cell r="H165">
            <v>30</v>
          </cell>
        </row>
        <row r="165">
          <cell r="J165">
            <v>955</v>
          </cell>
        </row>
        <row r="165">
          <cell r="N165">
            <v>0</v>
          </cell>
        </row>
        <row r="165">
          <cell r="P165">
            <v>131</v>
          </cell>
        </row>
        <row r="166">
          <cell r="B166" t="str">
            <v>镇康县</v>
          </cell>
          <cell r="C166" t="str">
            <v>贫困</v>
          </cell>
        </row>
        <row r="166">
          <cell r="E166">
            <v>3750.15</v>
          </cell>
          <cell r="F166">
            <v>3374</v>
          </cell>
          <cell r="G166">
            <v>2015</v>
          </cell>
          <cell r="H166">
            <v>160</v>
          </cell>
        </row>
        <row r="166">
          <cell r="J166">
            <v>966</v>
          </cell>
          <cell r="K166">
            <v>233</v>
          </cell>
        </row>
        <row r="166">
          <cell r="N166">
            <v>0</v>
          </cell>
        </row>
        <row r="166">
          <cell r="P166">
            <v>376.15</v>
          </cell>
        </row>
        <row r="167">
          <cell r="B167" t="str">
            <v>双江县</v>
          </cell>
          <cell r="C167" t="str">
            <v>贫困</v>
          </cell>
        </row>
        <row r="167">
          <cell r="E167">
            <v>1761</v>
          </cell>
          <cell r="F167">
            <v>1479</v>
          </cell>
          <cell r="G167">
            <v>536</v>
          </cell>
          <cell r="H167">
            <v>160</v>
          </cell>
        </row>
        <row r="167">
          <cell r="J167">
            <v>783</v>
          </cell>
        </row>
        <row r="167">
          <cell r="N167">
            <v>0</v>
          </cell>
        </row>
        <row r="167">
          <cell r="P167">
            <v>282</v>
          </cell>
        </row>
        <row r="168">
          <cell r="B168" t="str">
            <v>耿马县</v>
          </cell>
          <cell r="C168" t="str">
            <v>贫困</v>
          </cell>
        </row>
        <row r="168">
          <cell r="E168">
            <v>2272.2</v>
          </cell>
          <cell r="F168">
            <v>1986</v>
          </cell>
          <cell r="G168">
            <v>1109</v>
          </cell>
          <cell r="H168">
            <v>30</v>
          </cell>
        </row>
        <row r="168">
          <cell r="J168">
            <v>647</v>
          </cell>
        </row>
        <row r="168">
          <cell r="M168">
            <v>200</v>
          </cell>
          <cell r="N168">
            <v>0</v>
          </cell>
        </row>
        <row r="168">
          <cell r="P168">
            <v>286.2</v>
          </cell>
        </row>
        <row r="169">
          <cell r="B169" t="str">
            <v>沧源县</v>
          </cell>
          <cell r="C169" t="str">
            <v>贫困</v>
          </cell>
          <cell r="D169" t="str">
            <v>省级</v>
          </cell>
          <cell r="E169">
            <v>16933.05</v>
          </cell>
          <cell r="F169">
            <v>16450</v>
          </cell>
          <cell r="G169">
            <v>3096</v>
          </cell>
          <cell r="H169">
            <v>80</v>
          </cell>
        </row>
        <row r="169">
          <cell r="J169">
            <v>13274</v>
          </cell>
        </row>
        <row r="169">
          <cell r="N169">
            <v>0</v>
          </cell>
        </row>
        <row r="169">
          <cell r="P169">
            <v>483.05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投资计划"/>
    </sheetNames>
    <sheetDataSet>
      <sheetData sheetId="0">
        <row r="1">
          <cell r="A1" t="str">
            <v>附件1</v>
          </cell>
        </row>
        <row r="2">
          <cell r="A2" t="str">
            <v>2023年省级财政衔接推进乡村振兴以工代赈补助
资金投资计划</v>
          </cell>
        </row>
        <row r="4">
          <cell r="A4" t="str">
            <v>地  区</v>
          </cell>
          <cell r="B4" t="str">
            <v>补助资金</v>
          </cell>
        </row>
        <row r="5">
          <cell r="A5" t="str">
            <v>合计</v>
          </cell>
          <cell r="B5">
            <v>3500</v>
          </cell>
        </row>
        <row r="6">
          <cell r="A6" t="str">
            <v>昭通市</v>
          </cell>
          <cell r="B6">
            <v>800</v>
          </cell>
        </row>
        <row r="7">
          <cell r="A7" t="str">
            <v>镇雄县</v>
          </cell>
          <cell r="B7">
            <v>800</v>
          </cell>
        </row>
        <row r="8">
          <cell r="A8" t="str">
            <v>怒江州</v>
          </cell>
          <cell r="B8">
            <v>200</v>
          </cell>
        </row>
        <row r="9">
          <cell r="A9" t="str">
            <v>贡山县</v>
          </cell>
          <cell r="B9">
            <v>200</v>
          </cell>
        </row>
        <row r="10">
          <cell r="A10" t="str">
            <v>楚雄州</v>
          </cell>
          <cell r="B10">
            <v>330</v>
          </cell>
        </row>
        <row r="11">
          <cell r="A11" t="str">
            <v>南华县</v>
          </cell>
          <cell r="B11">
            <v>330</v>
          </cell>
        </row>
        <row r="12">
          <cell r="A12" t="str">
            <v>文山州</v>
          </cell>
          <cell r="B12">
            <v>150</v>
          </cell>
        </row>
        <row r="13">
          <cell r="A13" t="str">
            <v>丘北县</v>
          </cell>
          <cell r="B13">
            <v>150</v>
          </cell>
        </row>
        <row r="14">
          <cell r="A14" t="str">
            <v>丽江市</v>
          </cell>
          <cell r="B14">
            <v>625</v>
          </cell>
        </row>
        <row r="15">
          <cell r="A15" t="str">
            <v>永胜县</v>
          </cell>
          <cell r="B15">
            <v>54</v>
          </cell>
        </row>
        <row r="16">
          <cell r="A16" t="str">
            <v>玉龙县</v>
          </cell>
          <cell r="B16">
            <v>571</v>
          </cell>
        </row>
        <row r="17">
          <cell r="A17" t="str">
            <v>普洱市</v>
          </cell>
          <cell r="B17">
            <v>580</v>
          </cell>
        </row>
        <row r="18">
          <cell r="A18" t="str">
            <v>景谷县</v>
          </cell>
          <cell r="B18">
            <v>300</v>
          </cell>
        </row>
        <row r="19">
          <cell r="A19" t="str">
            <v>镇沅县</v>
          </cell>
          <cell r="B19">
            <v>280</v>
          </cell>
        </row>
        <row r="20">
          <cell r="A20" t="str">
            <v>大理州</v>
          </cell>
          <cell r="B20">
            <v>395</v>
          </cell>
        </row>
        <row r="21">
          <cell r="A21" t="str">
            <v>祥云县</v>
          </cell>
          <cell r="B21">
            <v>395</v>
          </cell>
        </row>
        <row r="22">
          <cell r="A22" t="str">
            <v>红河州</v>
          </cell>
          <cell r="B22">
            <v>300</v>
          </cell>
        </row>
        <row r="23">
          <cell r="A23" t="str">
            <v>绿春县</v>
          </cell>
          <cell r="B23">
            <v>300</v>
          </cell>
        </row>
        <row r="24">
          <cell r="A24" t="str">
            <v>临沧市</v>
          </cell>
          <cell r="B24">
            <v>120</v>
          </cell>
        </row>
        <row r="25">
          <cell r="A25" t="str">
            <v>云县</v>
          </cell>
          <cell r="B25">
            <v>120</v>
          </cell>
        </row>
        <row r="36">
          <cell r="A36" t="str">
            <v>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20"/>
      <sheetName val="表6资金使用成效（12月30日）"/>
      <sheetName val="小康村到县资金"/>
      <sheetName val="乡村振兴局测算11.11"/>
      <sheetName val="系统导出监测人口统计表"/>
      <sheetName val="脱贫和监测人口收入"/>
      <sheetName val="小额信贷规模"/>
      <sheetName val="2022年项目库建设情况"/>
      <sheetName val="综合进度表"/>
      <sheetName val="万人以上安置区"/>
      <sheetName val="3000以上安置区"/>
      <sheetName val="脱贫和监测人口外出务工"/>
      <sheetName val="资金绩效考核"/>
      <sheetName val="财政调整3"/>
      <sheetName val="综合进度"/>
      <sheetName val="12.23"/>
      <sheetName val="12.29（补差过程）"/>
      <sheetName val="审计发现问题个数"/>
      <sheetName val="1.4（定稿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V2">
            <v>0.329998994643152</v>
          </cell>
        </row>
        <row r="2">
          <cell r="AA2">
            <v>0.119999634415692</v>
          </cell>
        </row>
        <row r="2">
          <cell r="AC2">
            <v>0.0299999086039229</v>
          </cell>
        </row>
        <row r="2">
          <cell r="AE2">
            <v>0</v>
          </cell>
        </row>
        <row r="2">
          <cell r="AH2">
            <v>0.0199999390692819</v>
          </cell>
        </row>
        <row r="2">
          <cell r="AK2">
            <v>0.0199999390692819</v>
          </cell>
        </row>
        <row r="2">
          <cell r="AM2">
            <v>0</v>
          </cell>
          <cell r="AN2">
            <v>0.347185953857182</v>
          </cell>
        </row>
        <row r="2">
          <cell r="AQ2">
            <v>0.0499998476732049</v>
          </cell>
        </row>
        <row r="2">
          <cell r="AT2">
            <v>0.0499998476732049</v>
          </cell>
        </row>
        <row r="2">
          <cell r="AV2">
            <v>-0.0167392082575452</v>
          </cell>
        </row>
        <row r="2">
          <cell r="AX2">
            <v>0.0495416411470135</v>
          </cell>
        </row>
        <row r="3">
          <cell r="B3" t="str">
            <v>地区</v>
          </cell>
          <cell r="C3" t="str">
            <v>原贫困县标识</v>
          </cell>
          <cell r="D3" t="str">
            <v>脱贫年度</v>
          </cell>
          <cell r="E3" t="str">
            <v>乡村振兴重点帮扶县</v>
          </cell>
          <cell r="F3" t="str">
            <v>边境县</v>
          </cell>
          <cell r="G3" t="str">
            <v>因素1.相关人群数量及结构（33%）</v>
          </cell>
        </row>
        <row r="3">
          <cell r="W3" t="str">
            <v>因素2.相关人群收入（权重12%）</v>
          </cell>
        </row>
        <row r="3">
          <cell r="AB3" t="str">
            <v>因素3.政策因素（权重42%）</v>
          </cell>
        </row>
        <row r="3">
          <cell r="AO3" t="str">
            <v>因素4.绩效管理因素（权重13%）</v>
          </cell>
        </row>
        <row r="3">
          <cell r="BA3" t="str">
            <v>本次计划安排情况</v>
          </cell>
        </row>
        <row r="4">
          <cell r="G4" t="str">
            <v>脱贫人口规模（人）（12%）</v>
          </cell>
        </row>
        <row r="4">
          <cell r="N4" t="str">
            <v>2022年防返贫监测人口规模（人）（15%）</v>
          </cell>
          <cell r="O4" t="str">
            <v>易地扶贫搬迁贫困人口规模（人）（3.5%）</v>
          </cell>
        </row>
        <row r="4">
          <cell r="U4" t="str">
            <v>雨露计划规模（户）（2.5%）</v>
          </cell>
          <cell r="V4" t="str">
            <v>测算分配金额</v>
          </cell>
        </row>
        <row r="5">
          <cell r="G5" t="str">
            <v>脱贫人口合计</v>
          </cell>
          <cell r="H5" t="str">
            <v>按脱贫年度结构折算</v>
          </cell>
        </row>
        <row r="5">
          <cell r="O5" t="str">
            <v>易地扶贫搬迁贫困人口合计</v>
          </cell>
          <cell r="P5" t="str">
            <v>800人以上的安置区贫困人口</v>
          </cell>
        </row>
        <row r="5">
          <cell r="W5" t="str">
            <v>2022年脱贫和监测人口人均纯收入（元）</v>
          </cell>
          <cell r="X5" t="str">
            <v>按加权平均法换算（中间数值）</v>
          </cell>
          <cell r="Y5" t="str">
            <v>按加权平均法换算</v>
          </cell>
          <cell r="Z5" t="str">
            <v>收入折算</v>
          </cell>
          <cell r="AA5" t="str">
            <v>测算分配金额</v>
          </cell>
          <cell r="AB5" t="str">
            <v>小额信贷情况（3%）</v>
          </cell>
        </row>
        <row r="5">
          <cell r="AF5" t="str">
            <v>利益联结情况(4%)</v>
          </cell>
        </row>
        <row r="5">
          <cell r="AN5" t="str">
            <v>重点帮扶县（35%，定额补助1000万元，再对镇雄和迪庆怒江适当补差）</v>
          </cell>
          <cell r="AO5" t="str">
            <v>2021年脱贫和监测人口人均纯收入</v>
          </cell>
          <cell r="AP5" t="str">
            <v>2022年脱贫和监测人口人均纯收入增幅得分</v>
          </cell>
          <cell r="AQ5" t="str">
            <v>2022年脱贫和监测人口人均纯收入增幅分配（5%）</v>
          </cell>
          <cell r="AR5" t="str">
            <v>2021年防返贫监测人口规模</v>
          </cell>
          <cell r="AS5" t="str">
            <v>2022年防返贫监测人口规模减少数</v>
          </cell>
          <cell r="AT5" t="str">
            <v>2022年防返贫监测人口规模减少奖励（5%）</v>
          </cell>
          <cell r="AU5" t="str">
            <v>审计发现问题个数</v>
          </cell>
          <cell r="AV5" t="str">
            <v>审计发现问题扣减资金</v>
          </cell>
          <cell r="AW5" t="str">
            <v>支出进度（5%）</v>
          </cell>
        </row>
        <row r="6">
          <cell r="H6" t="str">
            <v>折算后小计</v>
          </cell>
          <cell r="I6" t="str">
            <v>非贫困县（按0.6比例折算）</v>
          </cell>
          <cell r="J6" t="str">
            <v>2017年（按0.7比例折算）</v>
          </cell>
          <cell r="K6" t="str">
            <v>2018年（按0.8比例折算）</v>
          </cell>
          <cell r="L6" t="str">
            <v>2019年（按0.9比例折算）</v>
          </cell>
          <cell r="M6" t="str">
            <v>2020年（按1比例折算）</v>
          </cell>
        </row>
        <row r="6">
          <cell r="P6" t="str">
            <v>折算后小计</v>
          </cell>
          <cell r="Q6" t="str">
            <v>800-3000人（按0.6比例折算）</v>
          </cell>
          <cell r="R6" t="str">
            <v>3000-10000人（按0.8比例折算）</v>
          </cell>
          <cell r="S6" t="str">
            <v>10000人以上（按1比例折算）</v>
          </cell>
          <cell r="T6" t="str">
            <v>跨县安置（按1.25比例折算）</v>
          </cell>
        </row>
        <row r="6">
          <cell r="AB6" t="str">
            <v>新增小额信贷规模（万元）</v>
          </cell>
          <cell r="AC6" t="str">
            <v>测算分配金额</v>
          </cell>
        </row>
        <row r="6">
          <cell r="AF6" t="str">
            <v>参与“双绑”的农业新型经营主体数量（2%）</v>
          </cell>
          <cell r="AG6" t="str">
            <v>主体数量折算</v>
          </cell>
          <cell r="AH6" t="str">
            <v>测算分配金额</v>
          </cell>
          <cell r="AI6" t="str">
            <v>“双绑”覆盖率（2%）</v>
          </cell>
          <cell r="AJ6" t="str">
            <v>“双绑”覆盖率折算</v>
          </cell>
          <cell r="AK6" t="str">
            <v>测算分配金额</v>
          </cell>
        </row>
        <row r="6">
          <cell r="AW6" t="str">
            <v>2022年综合支出进度系数</v>
          </cell>
          <cell r="AX6" t="str">
            <v>测算分配金额</v>
          </cell>
        </row>
        <row r="7">
          <cell r="G7">
            <v>1</v>
          </cell>
          <cell r="H7">
            <v>2</v>
          </cell>
          <cell r="I7">
            <v>3</v>
          </cell>
          <cell r="J7">
            <v>4</v>
          </cell>
          <cell r="K7">
            <v>5</v>
          </cell>
          <cell r="L7">
            <v>6</v>
          </cell>
          <cell r="M7">
            <v>7</v>
          </cell>
          <cell r="N7">
            <v>8</v>
          </cell>
          <cell r="O7">
            <v>9</v>
          </cell>
          <cell r="P7">
            <v>10</v>
          </cell>
          <cell r="Q7">
            <v>11</v>
          </cell>
          <cell r="R7">
            <v>12</v>
          </cell>
          <cell r="S7">
            <v>13</v>
          </cell>
          <cell r="T7">
            <v>14</v>
          </cell>
          <cell r="U7">
            <v>15</v>
          </cell>
          <cell r="V7">
            <v>16</v>
          </cell>
          <cell r="W7">
            <v>17</v>
          </cell>
          <cell r="X7">
            <v>18</v>
          </cell>
          <cell r="Y7">
            <v>19</v>
          </cell>
          <cell r="Z7">
            <v>20</v>
          </cell>
          <cell r="AA7">
            <v>21</v>
          </cell>
          <cell r="AB7">
            <v>22</v>
          </cell>
          <cell r="AC7">
            <v>23</v>
          </cell>
          <cell r="AD7">
            <v>24</v>
          </cell>
          <cell r="AE7">
            <v>25</v>
          </cell>
          <cell r="AF7">
            <v>26</v>
          </cell>
          <cell r="AG7">
            <v>27</v>
          </cell>
          <cell r="AH7">
            <v>28</v>
          </cell>
          <cell r="AI7">
            <v>29</v>
          </cell>
          <cell r="AJ7">
            <v>30</v>
          </cell>
          <cell r="AK7">
            <v>31</v>
          </cell>
          <cell r="AL7">
            <v>32</v>
          </cell>
          <cell r="AM7">
            <v>33</v>
          </cell>
          <cell r="AN7">
            <v>34</v>
          </cell>
          <cell r="AO7">
            <v>35</v>
          </cell>
          <cell r="AP7">
            <v>36</v>
          </cell>
          <cell r="AQ7">
            <v>37</v>
          </cell>
          <cell r="AR7">
            <v>38</v>
          </cell>
          <cell r="AS7">
            <v>39</v>
          </cell>
          <cell r="AT7">
            <v>40</v>
          </cell>
          <cell r="AU7">
            <v>41</v>
          </cell>
          <cell r="AV7">
            <v>42</v>
          </cell>
          <cell r="AW7">
            <v>43</v>
          </cell>
          <cell r="AX7">
            <v>44</v>
          </cell>
          <cell r="AY7">
            <v>45</v>
          </cell>
          <cell r="AZ7">
            <v>46</v>
          </cell>
          <cell r="BA7">
            <v>47</v>
          </cell>
        </row>
        <row r="8">
          <cell r="B8" t="str">
            <v>全省合计</v>
          </cell>
          <cell r="C8">
            <v>0</v>
          </cell>
        </row>
        <row r="8">
          <cell r="G8">
            <v>6652993</v>
          </cell>
          <cell r="H8">
            <v>5716278.8</v>
          </cell>
          <cell r="I8">
            <v>353254.8</v>
          </cell>
          <cell r="J8">
            <v>347075.4</v>
          </cell>
          <cell r="K8">
            <v>1124051.2</v>
          </cell>
          <cell r="L8">
            <v>2443064.4</v>
          </cell>
          <cell r="M8">
            <v>1448833</v>
          </cell>
          <cell r="N8">
            <v>903322</v>
          </cell>
          <cell r="O8">
            <v>996117</v>
          </cell>
          <cell r="P8">
            <v>453637.2</v>
          </cell>
          <cell r="Q8">
            <v>107490</v>
          </cell>
          <cell r="R8">
            <v>58954</v>
          </cell>
          <cell r="S8">
            <v>254085</v>
          </cell>
          <cell r="T8">
            <v>70316</v>
          </cell>
          <cell r="U8">
            <v>147475</v>
          </cell>
          <cell r="V8">
            <v>98570.67</v>
          </cell>
          <cell r="W8">
            <v>14146.82</v>
          </cell>
          <cell r="X8">
            <v>89.4175957302768</v>
          </cell>
          <cell r="Y8">
            <v>606.967928137266</v>
          </cell>
          <cell r="Z8">
            <v>523.342961019301</v>
          </cell>
          <cell r="AA8">
            <v>35843.88</v>
          </cell>
          <cell r="AB8">
            <v>710268.245232</v>
          </cell>
          <cell r="AC8">
            <v>8960.97</v>
          </cell>
        </row>
        <row r="8">
          <cell r="AF8">
            <v>4006</v>
          </cell>
          <cell r="AG8">
            <v>3543.5</v>
          </cell>
          <cell r="AH8">
            <v>5973.98</v>
          </cell>
          <cell r="AI8">
            <v>101.244591565037</v>
          </cell>
          <cell r="AJ8">
            <v>87.5476427834755</v>
          </cell>
          <cell r="AK8">
            <v>5973.98</v>
          </cell>
        </row>
        <row r="8">
          <cell r="AN8">
            <v>103704.413170404</v>
          </cell>
          <cell r="AO8">
            <v>12204.69</v>
          </cell>
          <cell r="AP8">
            <v>12058.5418213786</v>
          </cell>
          <cell r="AQ8">
            <v>14934.95</v>
          </cell>
          <cell r="AR8">
            <v>835917</v>
          </cell>
          <cell r="AS8">
            <v>67405</v>
          </cell>
          <cell r="AT8">
            <v>14934.95</v>
          </cell>
          <cell r="AU8">
            <v>244</v>
          </cell>
          <cell r="AV8">
            <v>-5000</v>
          </cell>
          <cell r="AW8">
            <v>1</v>
          </cell>
          <cell r="AX8">
            <v>14798.0837518652</v>
          </cell>
        </row>
        <row r="8">
          <cell r="BA8">
            <v>298699.91</v>
          </cell>
        </row>
        <row r="9">
          <cell r="B9" t="str">
            <v>云南省本级</v>
          </cell>
          <cell r="C9">
            <v>1</v>
          </cell>
        </row>
        <row r="9"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</row>
        <row r="10">
          <cell r="B10" t="str">
            <v>州市本级合计</v>
          </cell>
          <cell r="C10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0"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</row>
        <row r="10"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</row>
        <row r="10">
          <cell r="BA10">
            <v>106</v>
          </cell>
        </row>
        <row r="11">
          <cell r="B11" t="str">
            <v>88个县合计</v>
          </cell>
        </row>
        <row r="11">
          <cell r="G11">
            <v>6064235</v>
          </cell>
          <cell r="H11">
            <v>5363024</v>
          </cell>
          <cell r="I11">
            <v>0</v>
          </cell>
          <cell r="J11">
            <v>347075.4</v>
          </cell>
          <cell r="K11">
            <v>1124051.2</v>
          </cell>
          <cell r="L11">
            <v>2443064.4</v>
          </cell>
          <cell r="M11">
            <v>1448833</v>
          </cell>
          <cell r="N11">
            <v>823449</v>
          </cell>
          <cell r="O11">
            <v>951493</v>
          </cell>
          <cell r="P11">
            <v>449662.8</v>
          </cell>
          <cell r="Q11">
            <v>100866</v>
          </cell>
          <cell r="R11">
            <v>58954</v>
          </cell>
          <cell r="S11">
            <v>254085</v>
          </cell>
          <cell r="T11">
            <v>70316</v>
          </cell>
          <cell r="U11">
            <v>133055</v>
          </cell>
          <cell r="V11">
            <v>91572.1229865336</v>
          </cell>
        </row>
        <row r="11">
          <cell r="X11">
            <v>66.5433676578971</v>
          </cell>
          <cell r="Y11">
            <v>560.689644650281</v>
          </cell>
          <cell r="Z11">
            <v>514.087304321904</v>
          </cell>
          <cell r="AA11">
            <v>35209.9579399105</v>
          </cell>
          <cell r="AB11">
            <v>665330.519632</v>
          </cell>
          <cell r="AC11">
            <v>8394.0213666167</v>
          </cell>
        </row>
        <row r="11">
          <cell r="AF11">
            <v>3081</v>
          </cell>
          <cell r="AG11">
            <v>3081</v>
          </cell>
          <cell r="AH11">
            <v>5194.25211796247</v>
          </cell>
          <cell r="AI11">
            <v>73.8506940019142</v>
          </cell>
          <cell r="AJ11">
            <v>73.8506940019142</v>
          </cell>
          <cell r="AK11">
            <v>5039.34263592564</v>
          </cell>
        </row>
        <row r="11">
          <cell r="AN11">
            <v>103704.413170404</v>
          </cell>
          <cell r="AO11">
            <v>1115580.91</v>
          </cell>
          <cell r="AP11">
            <v>10966.7527552492</v>
          </cell>
          <cell r="AQ11">
            <v>13582.728864582</v>
          </cell>
          <cell r="AR11">
            <v>768743</v>
          </cell>
          <cell r="AS11">
            <v>54706</v>
          </cell>
          <cell r="AT11">
            <v>12121.2280201765</v>
          </cell>
          <cell r="AU11">
            <v>244</v>
          </cell>
          <cell r="AV11">
            <v>-5000</v>
          </cell>
          <cell r="AW11">
            <v>0.872127290083846</v>
          </cell>
          <cell r="AX11">
            <v>13025.1774710377</v>
          </cell>
        </row>
        <row r="11">
          <cell r="BA11">
            <v>282741</v>
          </cell>
        </row>
        <row r="12">
          <cell r="B12" t="str">
            <v>41个县合计</v>
          </cell>
        </row>
        <row r="12">
          <cell r="G12">
            <v>588758</v>
          </cell>
          <cell r="H12">
            <v>353254.8</v>
          </cell>
          <cell r="I12">
            <v>353254.8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79873</v>
          </cell>
          <cell r="O12">
            <v>44624</v>
          </cell>
          <cell r="P12">
            <v>3974.4</v>
          </cell>
          <cell r="Q12">
            <v>6624</v>
          </cell>
          <cell r="R12">
            <v>0</v>
          </cell>
          <cell r="S12">
            <v>0</v>
          </cell>
          <cell r="T12">
            <v>0</v>
          </cell>
          <cell r="U12">
            <v>14420</v>
          </cell>
          <cell r="V12">
            <v>6998.54701346637</v>
          </cell>
        </row>
        <row r="12">
          <cell r="X12">
            <v>22.8742280723798</v>
          </cell>
          <cell r="Y12">
            <v>46.2782834869844</v>
          </cell>
          <cell r="Z12">
            <v>9.25565669739687</v>
          </cell>
          <cell r="AA12">
            <v>633.922060089492</v>
          </cell>
          <cell r="AB12">
            <v>44937.7256</v>
          </cell>
          <cell r="AC12">
            <v>566.948633383293</v>
          </cell>
        </row>
        <row r="12">
          <cell r="AF12">
            <v>925</v>
          </cell>
          <cell r="AG12">
            <v>462.5</v>
          </cell>
          <cell r="AH12">
            <v>779.727882037534</v>
          </cell>
          <cell r="AI12">
            <v>27.3938975631225</v>
          </cell>
          <cell r="AJ12">
            <v>13.6969487815613</v>
          </cell>
          <cell r="AK12">
            <v>934.637364074362</v>
          </cell>
        </row>
        <row r="12">
          <cell r="AN12">
            <v>0</v>
          </cell>
          <cell r="AO12">
            <v>494765.02</v>
          </cell>
          <cell r="AP12">
            <v>1091.78906612941</v>
          </cell>
          <cell r="AQ12">
            <v>1352.22113541796</v>
          </cell>
          <cell r="AR12">
            <v>67174</v>
          </cell>
          <cell r="AS12">
            <v>12699</v>
          </cell>
          <cell r="AT12">
            <v>2813.72197982346</v>
          </cell>
          <cell r="AU12">
            <v>0</v>
          </cell>
          <cell r="AV12">
            <v>0</v>
          </cell>
          <cell r="AW12">
            <v>0.127872709916154</v>
          </cell>
          <cell r="AX12">
            <v>1772.9062808275</v>
          </cell>
        </row>
        <row r="12">
          <cell r="BA12">
            <v>15852.91</v>
          </cell>
        </row>
        <row r="13">
          <cell r="B13" t="str">
            <v>57个县合计</v>
          </cell>
        </row>
        <row r="13">
          <cell r="G13">
            <v>4934288</v>
          </cell>
          <cell r="H13">
            <v>4476433.8</v>
          </cell>
          <cell r="I13">
            <v>0</v>
          </cell>
          <cell r="J13">
            <v>125671.7</v>
          </cell>
          <cell r="K13">
            <v>587220</v>
          </cell>
          <cell r="L13">
            <v>2314709.1</v>
          </cell>
          <cell r="M13">
            <v>1448833</v>
          </cell>
          <cell r="N13">
            <v>668282</v>
          </cell>
          <cell r="O13">
            <v>802791</v>
          </cell>
          <cell r="P13">
            <v>440067</v>
          </cell>
          <cell r="Q13">
            <v>84873</v>
          </cell>
          <cell r="R13">
            <v>58954</v>
          </cell>
          <cell r="S13">
            <v>254085</v>
          </cell>
          <cell r="T13">
            <v>70316</v>
          </cell>
          <cell r="U13">
            <v>111618</v>
          </cell>
          <cell r="V13">
            <v>77009.8521002229</v>
          </cell>
          <cell r="W13">
            <v>819804.56</v>
          </cell>
          <cell r="X13">
            <v>44.608277089432</v>
          </cell>
          <cell r="Y13">
            <v>467.484963993526</v>
          </cell>
          <cell r="Z13">
            <v>467.484963993526</v>
          </cell>
          <cell r="AA13">
            <v>32018.15291172</v>
          </cell>
          <cell r="AB13">
            <v>561065.643432</v>
          </cell>
          <cell r="AC13">
            <v>7078.58253916816</v>
          </cell>
        </row>
        <row r="13">
          <cell r="AF13">
            <v>2102</v>
          </cell>
          <cell r="AG13">
            <v>2102</v>
          </cell>
          <cell r="AH13">
            <v>3543.75785522788</v>
          </cell>
          <cell r="AI13">
            <v>47.3930338374883</v>
          </cell>
          <cell r="AJ13">
            <v>47.3930338374883</v>
          </cell>
          <cell r="AK13">
            <v>3233.95384824591</v>
          </cell>
        </row>
        <row r="13">
          <cell r="AN13">
            <v>103367.413170404</v>
          </cell>
          <cell r="AO13">
            <v>709832.3</v>
          </cell>
          <cell r="AP13">
            <v>8880.78987347854</v>
          </cell>
          <cell r="AQ13">
            <v>10999.1866915253</v>
          </cell>
          <cell r="AR13">
            <v>626888</v>
          </cell>
          <cell r="AS13">
            <v>41394</v>
          </cell>
          <cell r="AT13">
            <v>9171.68341072621</v>
          </cell>
          <cell r="AU13">
            <v>244</v>
          </cell>
          <cell r="AV13">
            <v>-5000</v>
          </cell>
          <cell r="AW13">
            <v>0.725336680296155</v>
          </cell>
          <cell r="AX13">
            <v>10832.8670533891</v>
          </cell>
        </row>
        <row r="13">
          <cell r="BA13">
            <v>252258</v>
          </cell>
        </row>
        <row r="14">
          <cell r="B14" t="str">
            <v>27个县合计</v>
          </cell>
        </row>
        <row r="14">
          <cell r="G14">
            <v>3329899</v>
          </cell>
          <cell r="H14">
            <v>3122543.8</v>
          </cell>
          <cell r="I14">
            <v>0</v>
          </cell>
          <cell r="J14">
            <v>0</v>
          </cell>
          <cell r="K14">
            <v>97768.8</v>
          </cell>
          <cell r="L14">
            <v>1646217</v>
          </cell>
          <cell r="M14">
            <v>1378558</v>
          </cell>
          <cell r="N14">
            <v>473631</v>
          </cell>
          <cell r="O14">
            <v>648468</v>
          </cell>
          <cell r="P14">
            <v>416697.6</v>
          </cell>
          <cell r="Q14">
            <v>62784</v>
          </cell>
          <cell r="R14">
            <v>46309</v>
          </cell>
          <cell r="S14">
            <v>254085</v>
          </cell>
          <cell r="T14">
            <v>70316</v>
          </cell>
          <cell r="U14">
            <v>74875</v>
          </cell>
          <cell r="V14">
            <v>56466.5196801639</v>
          </cell>
          <cell r="W14">
            <v>388663.68</v>
          </cell>
          <cell r="X14">
            <v>21.098805797732</v>
          </cell>
          <cell r="Y14">
            <v>324.766441239079</v>
          </cell>
          <cell r="Z14">
            <v>324.766441239079</v>
          </cell>
          <cell r="AA14">
            <v>22243.328400038</v>
          </cell>
          <cell r="AB14">
            <v>365641.132</v>
          </cell>
          <cell r="AC14">
            <v>4613.04477092005</v>
          </cell>
        </row>
        <row r="14">
          <cell r="AF14">
            <v>1270</v>
          </cell>
          <cell r="AG14">
            <v>1270</v>
          </cell>
          <cell r="AH14">
            <v>2141.09061662198</v>
          </cell>
          <cell r="AI14">
            <v>23.2013302853208</v>
          </cell>
          <cell r="AJ14">
            <v>23.2013302853208</v>
          </cell>
          <cell r="AK14">
            <v>1583.18692189919</v>
          </cell>
        </row>
        <row r="14">
          <cell r="AN14">
            <v>72347.4131704044</v>
          </cell>
          <cell r="AO14">
            <v>336391.78</v>
          </cell>
          <cell r="AP14">
            <v>6042.45655206804</v>
          </cell>
          <cell r="AQ14">
            <v>7483.8059044847</v>
          </cell>
          <cell r="AR14">
            <v>448551</v>
          </cell>
          <cell r="AS14">
            <v>25080</v>
          </cell>
          <cell r="AT14">
            <v>5556.98458571322</v>
          </cell>
          <cell r="AU14">
            <v>244</v>
          </cell>
          <cell r="AV14">
            <v>-5000</v>
          </cell>
          <cell r="AW14">
            <v>0.502858252733467</v>
          </cell>
          <cell r="AX14">
            <v>7510.16286166169</v>
          </cell>
        </row>
        <row r="14">
          <cell r="BA14">
            <v>174950</v>
          </cell>
        </row>
        <row r="15">
          <cell r="B15" t="str">
            <v>30个县合计</v>
          </cell>
        </row>
        <row r="15">
          <cell r="G15">
            <v>1604389</v>
          </cell>
          <cell r="H15">
            <v>1353890</v>
          </cell>
          <cell r="I15">
            <v>0</v>
          </cell>
          <cell r="J15">
            <v>125671.7</v>
          </cell>
          <cell r="K15">
            <v>489451.2</v>
          </cell>
          <cell r="L15">
            <v>668492.1</v>
          </cell>
          <cell r="M15">
            <v>70275</v>
          </cell>
          <cell r="N15">
            <v>194651</v>
          </cell>
          <cell r="O15">
            <v>154323</v>
          </cell>
          <cell r="P15">
            <v>23369.4</v>
          </cell>
          <cell r="Q15">
            <v>22089</v>
          </cell>
          <cell r="R15">
            <v>12645</v>
          </cell>
          <cell r="S15">
            <v>0</v>
          </cell>
          <cell r="T15">
            <v>0</v>
          </cell>
          <cell r="U15">
            <v>36743</v>
          </cell>
          <cell r="V15">
            <v>20543.332420059</v>
          </cell>
          <cell r="W15">
            <v>431140.88</v>
          </cell>
          <cell r="X15">
            <v>23.5094712917</v>
          </cell>
          <cell r="Y15">
            <v>142.718522754448</v>
          </cell>
          <cell r="Z15">
            <v>142.718522754448</v>
          </cell>
          <cell r="AA15">
            <v>9774.82451168199</v>
          </cell>
          <cell r="AB15">
            <v>195424.511432</v>
          </cell>
          <cell r="AC15">
            <v>2465.53776824811</v>
          </cell>
        </row>
        <row r="15">
          <cell r="AF15">
            <v>832</v>
          </cell>
          <cell r="AG15">
            <v>832</v>
          </cell>
          <cell r="AH15">
            <v>1402.6672386059</v>
          </cell>
          <cell r="AI15">
            <v>24.1917035521676</v>
          </cell>
          <cell r="AJ15">
            <v>24.1917035521676</v>
          </cell>
          <cell r="AK15">
            <v>1650.76692634672</v>
          </cell>
        </row>
        <row r="15">
          <cell r="AN15">
            <v>31020</v>
          </cell>
          <cell r="AO15">
            <v>373440.52</v>
          </cell>
          <cell r="AP15">
            <v>2838.3333214105</v>
          </cell>
          <cell r="AQ15">
            <v>3515.3807870406</v>
          </cell>
          <cell r="AR15">
            <v>178337</v>
          </cell>
          <cell r="AS15">
            <v>16314</v>
          </cell>
          <cell r="AT15">
            <v>3614.69882501298</v>
          </cell>
          <cell r="AU15">
            <v>0</v>
          </cell>
          <cell r="AV15">
            <v>0</v>
          </cell>
          <cell r="AW15">
            <v>0.222478427562688</v>
          </cell>
          <cell r="AX15">
            <v>3322.70419172737</v>
          </cell>
        </row>
        <row r="15">
          <cell r="BA15">
            <v>77308</v>
          </cell>
        </row>
        <row r="16">
          <cell r="B16" t="str">
            <v>25个县合计</v>
          </cell>
        </row>
        <row r="16">
          <cell r="G16">
            <v>1248591</v>
          </cell>
          <cell r="H16">
            <v>1088728.3</v>
          </cell>
          <cell r="I16">
            <v>51928.8</v>
          </cell>
          <cell r="J16">
            <v>33762.4</v>
          </cell>
          <cell r="K16">
            <v>252762.4</v>
          </cell>
          <cell r="L16">
            <v>428249.7</v>
          </cell>
          <cell r="M16">
            <v>322025</v>
          </cell>
          <cell r="N16">
            <v>180819</v>
          </cell>
          <cell r="O16">
            <v>162681</v>
          </cell>
          <cell r="P16">
            <v>48601.95</v>
          </cell>
          <cell r="Q16">
            <v>21639</v>
          </cell>
          <cell r="R16">
            <v>14281</v>
          </cell>
          <cell r="S16">
            <v>19955</v>
          </cell>
          <cell r="T16">
            <v>3391</v>
          </cell>
          <cell r="U16">
            <v>21435</v>
          </cell>
          <cell r="V16">
            <v>18000.9471281376</v>
          </cell>
          <cell r="W16">
            <v>382820.91</v>
          </cell>
          <cell r="X16">
            <v>17.3842732112752</v>
          </cell>
          <cell r="Y16">
            <v>101.604182228646</v>
          </cell>
          <cell r="Z16">
            <v>88.3558083266634</v>
          </cell>
          <cell r="AA16">
            <v>6051.50967311305</v>
          </cell>
          <cell r="AB16">
            <v>136483.8804</v>
          </cell>
          <cell r="AC16">
            <v>1721.92402794032</v>
          </cell>
        </row>
        <row r="16">
          <cell r="AF16">
            <v>482</v>
          </cell>
          <cell r="AG16">
            <v>442.5</v>
          </cell>
          <cell r="AH16">
            <v>746.009919571045</v>
          </cell>
          <cell r="AI16">
            <v>19.7398679449508</v>
          </cell>
          <cell r="AJ16">
            <v>18.7909180379764</v>
          </cell>
          <cell r="AK16">
            <v>1282.23404961508</v>
          </cell>
        </row>
        <row r="16">
          <cell r="AN16">
            <v>29141.8132399047</v>
          </cell>
          <cell r="AO16">
            <v>332450.49</v>
          </cell>
          <cell r="AP16">
            <v>2168.62598762276</v>
          </cell>
          <cell r="AQ16">
            <v>2685.92348673745</v>
          </cell>
          <cell r="AR16">
            <v>167626</v>
          </cell>
          <cell r="AS16">
            <v>13193</v>
          </cell>
          <cell r="AT16">
            <v>2923.17773681478</v>
          </cell>
          <cell r="AU16">
            <v>27</v>
          </cell>
          <cell r="AV16">
            <v>-600</v>
          </cell>
          <cell r="AW16">
            <v>0.249692059651852</v>
          </cell>
          <cell r="AX16">
            <v>3729.13842629743</v>
          </cell>
        </row>
        <row r="16">
          <cell r="BA16">
            <v>65579</v>
          </cell>
        </row>
        <row r="17">
          <cell r="B17" t="str">
            <v>昆明市合计</v>
          </cell>
          <cell r="C17">
            <v>1</v>
          </cell>
        </row>
        <row r="17">
          <cell r="G17">
            <v>314463</v>
          </cell>
          <cell r="H17">
            <v>235879.1</v>
          </cell>
          <cell r="I17">
            <v>10352.4</v>
          </cell>
          <cell r="J17">
            <v>85683.5</v>
          </cell>
          <cell r="K17">
            <v>139843.2</v>
          </cell>
          <cell r="L17">
            <v>0</v>
          </cell>
          <cell r="M17">
            <v>0</v>
          </cell>
          <cell r="N17">
            <v>31351</v>
          </cell>
          <cell r="O17">
            <v>23091</v>
          </cell>
          <cell r="P17">
            <v>14577.2</v>
          </cell>
          <cell r="Q17">
            <v>4542</v>
          </cell>
          <cell r="R17">
            <v>0</v>
          </cell>
          <cell r="S17">
            <v>11852</v>
          </cell>
          <cell r="T17">
            <v>0</v>
          </cell>
          <cell r="U17">
            <v>4672</v>
          </cell>
          <cell r="V17">
            <v>3606.60381755091</v>
          </cell>
        </row>
        <row r="17">
          <cell r="X17">
            <v>6.64183027250241</v>
          </cell>
          <cell r="Y17">
            <v>30.8826049188644</v>
          </cell>
          <cell r="Z17">
            <v>29.7908339811868</v>
          </cell>
          <cell r="AA17">
            <v>2040.38108440748</v>
          </cell>
          <cell r="AB17">
            <v>51131.5997</v>
          </cell>
          <cell r="AC17">
            <v>645.092518269696</v>
          </cell>
        </row>
        <row r="17">
          <cell r="AF17">
            <v>202</v>
          </cell>
          <cell r="AG17">
            <v>167.5</v>
          </cell>
          <cell r="AH17">
            <v>282.387935656836</v>
          </cell>
          <cell r="AI17">
            <v>6.9048654536999</v>
          </cell>
          <cell r="AJ17">
            <v>4.90784164417609</v>
          </cell>
          <cell r="AK17">
            <v>334.895913736801</v>
          </cell>
        </row>
        <row r="17">
          <cell r="AN17">
            <v>3000</v>
          </cell>
          <cell r="AO17">
            <v>114595.24</v>
          </cell>
          <cell r="AP17">
            <v>584.45626485695</v>
          </cell>
          <cell r="AQ17">
            <v>723.87069864036</v>
          </cell>
          <cell r="AR17">
            <v>27315</v>
          </cell>
          <cell r="AS17">
            <v>4036</v>
          </cell>
          <cell r="AT17">
            <v>894.257966026259</v>
          </cell>
          <cell r="AU17">
            <v>9</v>
          </cell>
          <cell r="AV17">
            <v>-100</v>
          </cell>
          <cell r="AW17">
            <v>0.054527385075448</v>
          </cell>
          <cell r="AX17">
            <v>677.49752159779</v>
          </cell>
        </row>
        <row r="17">
          <cell r="BA17">
            <v>12211.91</v>
          </cell>
        </row>
        <row r="18">
          <cell r="B18" t="str">
            <v>昆明市本级</v>
          </cell>
          <cell r="C18">
            <v>2</v>
          </cell>
        </row>
        <row r="18">
          <cell r="P18">
            <v>0</v>
          </cell>
        </row>
        <row r="18">
          <cell r="BA18">
            <v>106</v>
          </cell>
        </row>
        <row r="19">
          <cell r="B19" t="str">
            <v>县级小计</v>
          </cell>
          <cell r="C19">
            <v>3</v>
          </cell>
        </row>
        <row r="19">
          <cell r="G19">
            <v>314463</v>
          </cell>
          <cell r="H19">
            <v>235879.1</v>
          </cell>
          <cell r="I19">
            <v>10352.4</v>
          </cell>
          <cell r="J19">
            <v>85683.5</v>
          </cell>
          <cell r="K19">
            <v>139843.2</v>
          </cell>
          <cell r="L19">
            <v>0</v>
          </cell>
          <cell r="M19">
            <v>0</v>
          </cell>
          <cell r="N19">
            <v>31351</v>
          </cell>
          <cell r="O19">
            <v>23091</v>
          </cell>
          <cell r="P19">
            <v>14577.2</v>
          </cell>
          <cell r="Q19">
            <v>4542</v>
          </cell>
          <cell r="R19">
            <v>0</v>
          </cell>
          <cell r="S19">
            <v>11852</v>
          </cell>
          <cell r="T19">
            <v>0</v>
          </cell>
          <cell r="U19">
            <v>4672</v>
          </cell>
          <cell r="V19">
            <v>3606.60381755091</v>
          </cell>
        </row>
        <row r="19">
          <cell r="X19">
            <v>6.64183027250241</v>
          </cell>
          <cell r="Y19">
            <v>30.8826049188644</v>
          </cell>
          <cell r="Z19">
            <v>29.7908339811868</v>
          </cell>
          <cell r="AA19">
            <v>2040.38108440748</v>
          </cell>
          <cell r="AB19">
            <v>51131.5997</v>
          </cell>
          <cell r="AC19">
            <v>645.092518269696</v>
          </cell>
        </row>
        <row r="19">
          <cell r="AF19">
            <v>202</v>
          </cell>
          <cell r="AG19">
            <v>167.5</v>
          </cell>
          <cell r="AH19">
            <v>282.387935656836</v>
          </cell>
          <cell r="AI19">
            <v>6.9048654536999</v>
          </cell>
          <cell r="AJ19">
            <v>4.90784164417609</v>
          </cell>
          <cell r="AK19">
            <v>334.895913736801</v>
          </cell>
        </row>
        <row r="19">
          <cell r="AN19">
            <v>3000</v>
          </cell>
          <cell r="AO19">
            <v>114595.24</v>
          </cell>
          <cell r="AP19">
            <v>584.45626485695</v>
          </cell>
          <cell r="AQ19">
            <v>723.87069864036</v>
          </cell>
          <cell r="AR19">
            <v>27315</v>
          </cell>
          <cell r="AS19">
            <v>4036</v>
          </cell>
          <cell r="AT19">
            <v>894.257966026259</v>
          </cell>
          <cell r="AU19">
            <v>9</v>
          </cell>
          <cell r="AV19">
            <v>-100</v>
          </cell>
          <cell r="AW19">
            <v>0.054527385075448</v>
          </cell>
          <cell r="AX19">
            <v>677.49752159779</v>
          </cell>
        </row>
        <row r="19">
          <cell r="BA19">
            <v>12105.91</v>
          </cell>
        </row>
        <row r="20">
          <cell r="B20" t="str">
            <v>盘龙区</v>
          </cell>
          <cell r="C20" t="str">
            <v>非贫困县</v>
          </cell>
        </row>
        <row r="20">
          <cell r="G20">
            <v>3200</v>
          </cell>
          <cell r="H20">
            <v>1920</v>
          </cell>
          <cell r="I20">
            <v>1920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0">
          <cell r="P20">
            <v>0</v>
          </cell>
        </row>
        <row r="20">
          <cell r="U20">
            <v>75</v>
          </cell>
          <cell r="V20">
            <v>15.8370093354904</v>
          </cell>
          <cell r="W20">
            <v>12729.03</v>
          </cell>
          <cell r="X20">
            <v>0.937643813420898</v>
          </cell>
          <cell r="Y20">
            <v>0.300046020294687</v>
          </cell>
          <cell r="Z20">
            <v>0.0600092040589375</v>
          </cell>
          <cell r="AA20">
            <v>4.11004421459056</v>
          </cell>
          <cell r="AB20">
            <v>243.6</v>
          </cell>
          <cell r="AC20">
            <v>3.07333504862939</v>
          </cell>
        </row>
        <row r="20"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</row>
        <row r="20">
          <cell r="AO20">
            <v>10890.83</v>
          </cell>
          <cell r="AP20">
            <v>5.40109431512566</v>
          </cell>
          <cell r="AQ20">
            <v>6.68945505489519</v>
          </cell>
          <cell r="AR20">
            <v>0</v>
          </cell>
          <cell r="AS20">
            <v>0</v>
          </cell>
          <cell r="AT20">
            <v>0</v>
          </cell>
        </row>
        <row r="20">
          <cell r="AW20">
            <v>0.00221886370379617</v>
          </cell>
          <cell r="AX20">
            <v>33.1386184730106</v>
          </cell>
        </row>
        <row r="20">
          <cell r="BA20">
            <v>62.91</v>
          </cell>
        </row>
        <row r="21">
          <cell r="B21" t="str">
            <v>五华区</v>
          </cell>
          <cell r="C21" t="str">
            <v>非贫困县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1">
          <cell r="U21">
            <v>0</v>
          </cell>
          <cell r="V21">
            <v>0</v>
          </cell>
        </row>
        <row r="21">
          <cell r="AW21">
            <v>0.00181558698802515</v>
          </cell>
        </row>
        <row r="21">
          <cell r="BA21">
            <v>0</v>
          </cell>
        </row>
        <row r="22">
          <cell r="B22" t="str">
            <v>西山区</v>
          </cell>
          <cell r="C22" t="str">
            <v>非贫困县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2">
          <cell r="U22">
            <v>0</v>
          </cell>
          <cell r="V22">
            <v>0</v>
          </cell>
        </row>
        <row r="22">
          <cell r="AW22">
            <v>0.00210063385857544</v>
          </cell>
        </row>
        <row r="22">
          <cell r="BA22">
            <v>0</v>
          </cell>
        </row>
        <row r="23">
          <cell r="B23" t="str">
            <v>官渡区</v>
          </cell>
          <cell r="C23" t="str">
            <v>非贫困县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3">
          <cell r="U23">
            <v>0</v>
          </cell>
          <cell r="V23">
            <v>0</v>
          </cell>
        </row>
        <row r="23">
          <cell r="AW23">
            <v>0.00174194870361364</v>
          </cell>
        </row>
        <row r="23">
          <cell r="BA23">
            <v>0</v>
          </cell>
        </row>
        <row r="24">
          <cell r="B24" t="str">
            <v>呈贡区</v>
          </cell>
          <cell r="C24" t="str">
            <v>非贫困县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4">
          <cell r="U24">
            <v>0</v>
          </cell>
          <cell r="V24">
            <v>0</v>
          </cell>
        </row>
        <row r="24">
          <cell r="AW24">
            <v>0.00173826678939306</v>
          </cell>
        </row>
        <row r="24">
          <cell r="BA24">
            <v>0</v>
          </cell>
        </row>
        <row r="25">
          <cell r="B25" t="str">
            <v>安宁市</v>
          </cell>
          <cell r="C25" t="str">
            <v>非贫困县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5">
          <cell r="U25">
            <v>0</v>
          </cell>
          <cell r="V25">
            <v>0</v>
          </cell>
        </row>
        <row r="25">
          <cell r="AW25">
            <v>0.00176772210315767</v>
          </cell>
        </row>
        <row r="25">
          <cell r="BA25">
            <v>0</v>
          </cell>
        </row>
        <row r="26">
          <cell r="B26" t="str">
            <v>富民县</v>
          </cell>
          <cell r="C26" t="str">
            <v>非贫困县</v>
          </cell>
        </row>
        <row r="26">
          <cell r="G26">
            <v>2323</v>
          </cell>
          <cell r="H26">
            <v>1393.8</v>
          </cell>
          <cell r="I26">
            <v>1393.8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723</v>
          </cell>
          <cell r="O26">
            <v>36</v>
          </cell>
          <cell r="P26">
            <v>0</v>
          </cell>
        </row>
        <row r="26">
          <cell r="U26">
            <v>59</v>
          </cell>
          <cell r="V26">
            <v>47.5881710564843</v>
          </cell>
          <cell r="W26">
            <v>15625.65</v>
          </cell>
          <cell r="X26">
            <v>0.666039685471727</v>
          </cell>
          <cell r="Y26">
            <v>0.202875688194688</v>
          </cell>
          <cell r="Z26">
            <v>0.0405751376389376</v>
          </cell>
          <cell r="AA26">
            <v>2.77900052707487</v>
          </cell>
          <cell r="AB26">
            <v>128.8</v>
          </cell>
          <cell r="AC26">
            <v>1.62498174985002</v>
          </cell>
        </row>
        <row r="26">
          <cell r="AF26">
            <v>7</v>
          </cell>
          <cell r="AG26">
            <v>3.5</v>
          </cell>
          <cell r="AH26">
            <v>5.90064343163539</v>
          </cell>
          <cell r="AI26">
            <v>1</v>
          </cell>
          <cell r="AJ26">
            <v>0.5</v>
          </cell>
          <cell r="AK26">
            <v>34.1184514514855</v>
          </cell>
        </row>
        <row r="26">
          <cell r="AO26">
            <v>13491.01</v>
          </cell>
          <cell r="AP26">
            <v>4.81958981573655</v>
          </cell>
          <cell r="AQ26">
            <v>5.96924022695022</v>
          </cell>
          <cell r="AR26">
            <v>215</v>
          </cell>
          <cell r="AS26">
            <v>508</v>
          </cell>
          <cell r="AT26">
            <v>112.557742007269</v>
          </cell>
        </row>
        <row r="26">
          <cell r="AW26">
            <v>0.00263673750841789</v>
          </cell>
          <cell r="AX26">
            <v>39.3795428513458</v>
          </cell>
        </row>
        <row r="26">
          <cell r="BA26">
            <v>250</v>
          </cell>
        </row>
        <row r="27">
          <cell r="B27" t="str">
            <v>晋宁区</v>
          </cell>
          <cell r="C27" t="str">
            <v>非贫困县</v>
          </cell>
        </row>
        <row r="27">
          <cell r="G27">
            <v>1149</v>
          </cell>
          <cell r="H27">
            <v>689.4</v>
          </cell>
          <cell r="I27">
            <v>689.4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99</v>
          </cell>
          <cell r="O27">
            <v>0</v>
          </cell>
          <cell r="P27">
            <v>0</v>
          </cell>
        </row>
        <row r="27">
          <cell r="U27">
            <v>0</v>
          </cell>
          <cell r="V27">
            <v>9.23328576241023</v>
          </cell>
          <cell r="W27">
            <v>18283.32</v>
          </cell>
          <cell r="X27">
            <v>0.416840914929966</v>
          </cell>
          <cell r="Y27">
            <v>0.0520217461832598</v>
          </cell>
          <cell r="Z27">
            <v>0.010404349236652</v>
          </cell>
          <cell r="AA27">
            <v>0.712596276809177</v>
          </cell>
          <cell r="AB27">
            <v>72</v>
          </cell>
          <cell r="AC27">
            <v>0.908374891220509</v>
          </cell>
        </row>
        <row r="27">
          <cell r="AG27">
            <v>0</v>
          </cell>
          <cell r="AH27">
            <v>0</v>
          </cell>
        </row>
        <row r="27">
          <cell r="AJ27">
            <v>0</v>
          </cell>
          <cell r="AK27">
            <v>0</v>
          </cell>
        </row>
        <row r="27">
          <cell r="AO27">
            <v>15507.69</v>
          </cell>
          <cell r="AP27">
            <v>2.23372161811334</v>
          </cell>
          <cell r="AQ27">
            <v>2.76654683249487</v>
          </cell>
          <cell r="AR27">
            <v>42</v>
          </cell>
          <cell r="AS27">
            <v>57</v>
          </cell>
          <cell r="AT27">
            <v>12.6295104220755</v>
          </cell>
        </row>
        <row r="27">
          <cell r="AW27">
            <v>0.00391979954389684</v>
          </cell>
          <cell r="AX27">
            <v>58.5420101981221</v>
          </cell>
        </row>
        <row r="27">
          <cell r="BA27">
            <v>85</v>
          </cell>
        </row>
        <row r="28">
          <cell r="B28" t="str">
            <v>宜良县</v>
          </cell>
          <cell r="C28" t="str">
            <v>非贫困县</v>
          </cell>
        </row>
        <row r="28">
          <cell r="G28">
            <v>3781</v>
          </cell>
          <cell r="H28">
            <v>2268.6</v>
          </cell>
          <cell r="I28">
            <v>2268.6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1178</v>
          </cell>
          <cell r="O28">
            <v>18</v>
          </cell>
          <cell r="P28">
            <v>0</v>
          </cell>
        </row>
        <row r="28">
          <cell r="U28">
            <v>0</v>
          </cell>
          <cell r="V28">
            <v>72.6541407197941</v>
          </cell>
          <cell r="W28">
            <v>14263.08</v>
          </cell>
          <cell r="X28">
            <v>0.793802262758255</v>
          </cell>
          <cell r="Y28">
            <v>0.393646542101819</v>
          </cell>
          <cell r="Z28">
            <v>0.0787293084203637</v>
          </cell>
          <cell r="AA28">
            <v>5.39218847618824</v>
          </cell>
          <cell r="AB28">
            <v>234.9</v>
          </cell>
          <cell r="AC28">
            <v>2.96357308260691</v>
          </cell>
        </row>
        <row r="28">
          <cell r="AF28">
            <v>38</v>
          </cell>
          <cell r="AG28">
            <v>19</v>
          </cell>
          <cell r="AH28">
            <v>32.0320643431635</v>
          </cell>
          <cell r="AI28">
            <v>1</v>
          </cell>
          <cell r="AJ28">
            <v>0.5</v>
          </cell>
          <cell r="AK28">
            <v>34.1184514514855</v>
          </cell>
        </row>
        <row r="28">
          <cell r="AO28">
            <v>12392.85</v>
          </cell>
          <cell r="AP28">
            <v>7.48372696353139</v>
          </cell>
          <cell r="AQ28">
            <v>9.26887261076939</v>
          </cell>
          <cell r="AR28">
            <v>896</v>
          </cell>
          <cell r="AS28">
            <v>282</v>
          </cell>
          <cell r="AT28">
            <v>62.4828410355315</v>
          </cell>
        </row>
        <row r="28">
          <cell r="AW28">
            <v>0.00228659296905843</v>
          </cell>
          <cell r="AX28">
            <v>34.1501516632392</v>
          </cell>
        </row>
        <row r="28">
          <cell r="BA28">
            <v>253</v>
          </cell>
        </row>
        <row r="29">
          <cell r="B29" t="str">
            <v>石林县</v>
          </cell>
          <cell r="C29" t="str">
            <v>非贫困县</v>
          </cell>
        </row>
        <row r="29">
          <cell r="G29">
            <v>3751</v>
          </cell>
          <cell r="H29">
            <v>2250.6</v>
          </cell>
          <cell r="I29">
            <v>2250.6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362</v>
          </cell>
          <cell r="O29">
            <v>0</v>
          </cell>
          <cell r="P29">
            <v>0</v>
          </cell>
        </row>
        <row r="29">
          <cell r="U29">
            <v>108</v>
          </cell>
          <cell r="V29">
            <v>37.5362380789002</v>
          </cell>
          <cell r="W29">
            <v>18516.95</v>
          </cell>
          <cell r="X29">
            <v>0.394934392012647</v>
          </cell>
          <cell r="Y29">
            <v>0.162436515434802</v>
          </cell>
          <cell r="Z29">
            <v>0.0324873030869603</v>
          </cell>
          <cell r="AA29">
            <v>2.22506287483953</v>
          </cell>
          <cell r="AB29">
            <v>382.06</v>
          </cell>
          <cell r="AC29">
            <v>4.82019042971816</v>
          </cell>
        </row>
        <row r="29">
          <cell r="AF29">
            <v>16</v>
          </cell>
          <cell r="AG29">
            <v>8</v>
          </cell>
          <cell r="AH29">
            <v>13.4871849865952</v>
          </cell>
          <cell r="AI29">
            <v>1</v>
          </cell>
          <cell r="AJ29">
            <v>0.5</v>
          </cell>
          <cell r="AK29">
            <v>34.1184514514855</v>
          </cell>
        </row>
        <row r="29">
          <cell r="AO29">
            <v>15782.52</v>
          </cell>
          <cell r="AP29">
            <v>7.12605502163153</v>
          </cell>
          <cell r="AQ29">
            <v>8.82588268314756</v>
          </cell>
          <cell r="AR29">
            <v>113</v>
          </cell>
          <cell r="AS29">
            <v>249</v>
          </cell>
          <cell r="AT29">
            <v>55.1710192122246</v>
          </cell>
        </row>
        <row r="29">
          <cell r="AW29">
            <v>0.00198528165800647</v>
          </cell>
          <cell r="AX29">
            <v>29.6500822982437</v>
          </cell>
        </row>
        <row r="29">
          <cell r="BA29">
            <v>186</v>
          </cell>
        </row>
        <row r="30">
          <cell r="B30" t="str">
            <v>嵩明县</v>
          </cell>
          <cell r="C30" t="str">
            <v>非贫困县</v>
          </cell>
        </row>
        <row r="30">
          <cell r="G30">
            <v>3050</v>
          </cell>
          <cell r="H30">
            <v>1830</v>
          </cell>
          <cell r="I30">
            <v>1830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498</v>
          </cell>
          <cell r="O30">
            <v>251</v>
          </cell>
          <cell r="P30">
            <v>0</v>
          </cell>
        </row>
        <row r="30">
          <cell r="U30">
            <v>0</v>
          </cell>
          <cell r="V30">
            <v>36.1758436469949</v>
          </cell>
          <cell r="W30">
            <v>15103.34</v>
          </cell>
          <cell r="X30">
            <v>0.715014543088236</v>
          </cell>
          <cell r="Y30">
            <v>0.253687159887706</v>
          </cell>
          <cell r="Z30">
            <v>0.0507374319775412</v>
          </cell>
          <cell r="AA30">
            <v>3.47501840813729</v>
          </cell>
          <cell r="AB30">
            <v>443</v>
          </cell>
          <cell r="AC30">
            <v>5.58902884459285</v>
          </cell>
        </row>
        <row r="30">
          <cell r="AF30">
            <v>8</v>
          </cell>
          <cell r="AG30">
            <v>4</v>
          </cell>
          <cell r="AH30">
            <v>6.74359249329759</v>
          </cell>
          <cell r="AI30">
            <v>0.994047619047619</v>
          </cell>
          <cell r="AJ30">
            <v>0.497023809523809</v>
          </cell>
          <cell r="AK30">
            <v>33.9153654309409</v>
          </cell>
        </row>
        <row r="30">
          <cell r="AO30">
            <v>13008.06</v>
          </cell>
          <cell r="AP30">
            <v>5.71495937134361</v>
          </cell>
          <cell r="AQ30">
            <v>7.07818853451473</v>
          </cell>
          <cell r="AR30">
            <v>333</v>
          </cell>
          <cell r="AS30">
            <v>165</v>
          </cell>
          <cell r="AT30">
            <v>36.5591091165344</v>
          </cell>
        </row>
        <row r="30">
          <cell r="AW30">
            <v>0.00255406282494542</v>
          </cell>
          <cell r="AX30">
            <v>38.1448005874186</v>
          </cell>
        </row>
        <row r="30">
          <cell r="BA30">
            <v>168</v>
          </cell>
        </row>
        <row r="31">
          <cell r="B31" t="str">
            <v>禄劝县</v>
          </cell>
          <cell r="C31" t="str">
            <v>贫困</v>
          </cell>
          <cell r="D31">
            <v>2018</v>
          </cell>
          <cell r="E31" t="str">
            <v>省级</v>
          </cell>
        </row>
        <row r="31">
          <cell r="G31">
            <v>81053</v>
          </cell>
          <cell r="H31">
            <v>64842.4</v>
          </cell>
          <cell r="I31">
            <v>0</v>
          </cell>
          <cell r="J31">
            <v>0</v>
          </cell>
          <cell r="K31">
            <v>64842.4</v>
          </cell>
          <cell r="L31">
            <v>0</v>
          </cell>
          <cell r="M31">
            <v>0</v>
          </cell>
          <cell r="N31">
            <v>7341</v>
          </cell>
          <cell r="O31">
            <v>1833</v>
          </cell>
          <cell r="P31">
            <v>0</v>
          </cell>
        </row>
        <row r="31">
          <cell r="U31">
            <v>1604</v>
          </cell>
          <cell r="V31">
            <v>851.927377778307</v>
          </cell>
          <cell r="W31">
            <v>13682.87</v>
          </cell>
          <cell r="X31">
            <v>0.848206164919183</v>
          </cell>
          <cell r="Y31">
            <v>7.49763357418663</v>
          </cell>
          <cell r="Z31">
            <v>7.49763357418663</v>
          </cell>
          <cell r="AA31">
            <v>513.514651259837</v>
          </cell>
          <cell r="AB31">
            <v>23053.16</v>
          </cell>
          <cell r="AC31">
            <v>290.845995934569</v>
          </cell>
        </row>
        <row r="31">
          <cell r="AF31">
            <v>27</v>
          </cell>
          <cell r="AG31">
            <v>27</v>
          </cell>
          <cell r="AH31">
            <v>45.5192493297587</v>
          </cell>
          <cell r="AI31">
            <v>0.916683372759713</v>
          </cell>
          <cell r="AJ31">
            <v>0.916683372759713</v>
          </cell>
          <cell r="AK31">
            <v>62.5516342997725</v>
          </cell>
        </row>
        <row r="31">
          <cell r="AN31">
            <v>1000</v>
          </cell>
          <cell r="AO31">
            <v>11699.45</v>
          </cell>
          <cell r="AP31">
            <v>149.855273094034</v>
          </cell>
          <cell r="AQ31">
            <v>185.601297739653</v>
          </cell>
          <cell r="AR31">
            <v>5950</v>
          </cell>
          <cell r="AS31">
            <v>1391</v>
          </cell>
          <cell r="AT31">
            <v>308.204368370299</v>
          </cell>
        </row>
        <row r="31">
          <cell r="AW31">
            <v>0.00757848214715098</v>
          </cell>
          <cell r="AX31">
            <v>113.184251943592</v>
          </cell>
        </row>
        <row r="31">
          <cell r="BA31">
            <v>3371</v>
          </cell>
        </row>
        <row r="32">
          <cell r="B32" t="str">
            <v>东川区</v>
          </cell>
          <cell r="C32" t="str">
            <v>深度贫困</v>
          </cell>
          <cell r="D32">
            <v>2018</v>
          </cell>
          <cell r="E32" t="str">
            <v>国家</v>
          </cell>
        </row>
        <row r="32">
          <cell r="G32">
            <v>93751</v>
          </cell>
          <cell r="H32">
            <v>75000.8</v>
          </cell>
          <cell r="I32">
            <v>0</v>
          </cell>
          <cell r="J32">
            <v>0</v>
          </cell>
          <cell r="K32">
            <v>75000.8</v>
          </cell>
          <cell r="L32">
            <v>0</v>
          </cell>
          <cell r="M32">
            <v>0</v>
          </cell>
          <cell r="N32">
            <v>14286</v>
          </cell>
          <cell r="O32">
            <v>18112</v>
          </cell>
          <cell r="P32">
            <v>14577.2</v>
          </cell>
          <cell r="Q32">
            <v>4542</v>
          </cell>
        </row>
        <row r="32">
          <cell r="S32">
            <v>11852</v>
          </cell>
        </row>
        <row r="32">
          <cell r="U32">
            <v>2108</v>
          </cell>
          <cell r="V32">
            <v>1621.56274681348</v>
          </cell>
          <cell r="W32">
            <v>11956.4</v>
          </cell>
          <cell r="X32">
            <v>1.01009014651857</v>
          </cell>
          <cell r="Y32">
            <v>10.9127109159426</v>
          </cell>
          <cell r="Z32">
            <v>10.9127109159426</v>
          </cell>
          <cell r="AA32">
            <v>747.41408537128</v>
          </cell>
          <cell r="AB32">
            <v>10971.8547</v>
          </cell>
          <cell r="AC32">
            <v>138.424407216663</v>
          </cell>
        </row>
        <row r="32">
          <cell r="AF32">
            <v>69</v>
          </cell>
          <cell r="AG32">
            <v>69</v>
          </cell>
          <cell r="AH32">
            <v>116.326970509383</v>
          </cell>
          <cell r="AI32">
            <v>0.994134461892564</v>
          </cell>
          <cell r="AJ32">
            <v>0.994134461892564</v>
          </cell>
          <cell r="AK32">
            <v>67.8366567486602</v>
          </cell>
        </row>
        <row r="32">
          <cell r="AN32">
            <v>1000</v>
          </cell>
          <cell r="AO32">
            <v>10150.72</v>
          </cell>
          <cell r="AP32">
            <v>192.183658065635</v>
          </cell>
          <cell r="AQ32">
            <v>238.026567933669</v>
          </cell>
          <cell r="AR32">
            <v>13396</v>
          </cell>
          <cell r="AS32">
            <v>890</v>
          </cell>
          <cell r="AT32">
            <v>197.197618871004</v>
          </cell>
          <cell r="AU32">
            <v>9</v>
          </cell>
          <cell r="AV32">
            <v>-100</v>
          </cell>
          <cell r="AW32">
            <v>0.0139221345633283</v>
          </cell>
          <cell r="AX32">
            <v>207.92638359658</v>
          </cell>
        </row>
        <row r="32">
          <cell r="BA32">
            <v>4235</v>
          </cell>
        </row>
        <row r="33">
          <cell r="B33" t="str">
            <v>寻甸县</v>
          </cell>
          <cell r="C33" t="str">
            <v>贫困</v>
          </cell>
          <cell r="D33">
            <v>2017</v>
          </cell>
          <cell r="E33" t="str">
            <v>省级</v>
          </cell>
        </row>
        <row r="33">
          <cell r="G33">
            <v>122405</v>
          </cell>
          <cell r="H33">
            <v>85683.5</v>
          </cell>
          <cell r="I33">
            <v>0</v>
          </cell>
          <cell r="J33">
            <v>85683.5</v>
          </cell>
          <cell r="K33">
            <v>0</v>
          </cell>
          <cell r="L33">
            <v>0</v>
          </cell>
          <cell r="M33">
            <v>0</v>
          </cell>
          <cell r="N33">
            <v>6864</v>
          </cell>
          <cell r="O33">
            <v>2841</v>
          </cell>
          <cell r="P33">
            <v>0</v>
          </cell>
        </row>
        <row r="33">
          <cell r="U33">
            <v>718</v>
          </cell>
          <cell r="V33">
            <v>914.089004359042</v>
          </cell>
          <cell r="W33">
            <v>13565</v>
          </cell>
          <cell r="X33">
            <v>0.859258349382927</v>
          </cell>
          <cell r="Y33">
            <v>11.1075467566382</v>
          </cell>
          <cell r="Z33">
            <v>11.1075467566382</v>
          </cell>
          <cell r="AA33">
            <v>760.758436998724</v>
          </cell>
          <cell r="AB33">
            <v>15602.225</v>
          </cell>
          <cell r="AC33">
            <v>196.842631071846</v>
          </cell>
        </row>
        <row r="33">
          <cell r="AF33">
            <v>37</v>
          </cell>
          <cell r="AG33">
            <v>37</v>
          </cell>
          <cell r="AH33">
            <v>62.3782305630027</v>
          </cell>
          <cell r="AI33">
            <v>1</v>
          </cell>
          <cell r="AJ33">
            <v>1</v>
          </cell>
          <cell r="AK33">
            <v>68.236902902971</v>
          </cell>
        </row>
        <row r="33">
          <cell r="AN33">
            <v>1000</v>
          </cell>
          <cell r="AO33">
            <v>11672.11</v>
          </cell>
          <cell r="AP33">
            <v>209.638186591799</v>
          </cell>
          <cell r="AQ33">
            <v>259.644647024266</v>
          </cell>
          <cell r="AR33">
            <v>6370</v>
          </cell>
          <cell r="AS33">
            <v>494</v>
          </cell>
          <cell r="AT33">
            <v>109.455756991321</v>
          </cell>
        </row>
        <row r="33">
          <cell r="AW33">
            <v>0.00826127171408257</v>
          </cell>
          <cell r="AX33">
            <v>123.381679986237</v>
          </cell>
        </row>
        <row r="33">
          <cell r="BA33">
            <v>3495</v>
          </cell>
        </row>
        <row r="34">
          <cell r="B34" t="str">
            <v>昭通市合计</v>
          </cell>
          <cell r="C34">
            <v>1</v>
          </cell>
        </row>
        <row r="34">
          <cell r="G34">
            <v>1520677</v>
          </cell>
          <cell r="H34">
            <v>1399657.5</v>
          </cell>
          <cell r="I34">
            <v>6786.6</v>
          </cell>
          <cell r="J34">
            <v>0</v>
          </cell>
          <cell r="K34">
            <v>76867.2</v>
          </cell>
          <cell r="L34">
            <v>875504.7</v>
          </cell>
          <cell r="M34">
            <v>440499</v>
          </cell>
          <cell r="N34">
            <v>230570</v>
          </cell>
          <cell r="O34">
            <v>306956</v>
          </cell>
          <cell r="P34">
            <v>224471.45</v>
          </cell>
          <cell r="Q34">
            <v>18090</v>
          </cell>
          <cell r="R34">
            <v>29259</v>
          </cell>
          <cell r="S34">
            <v>106554</v>
          </cell>
          <cell r="T34">
            <v>66925</v>
          </cell>
          <cell r="U34">
            <v>49660</v>
          </cell>
          <cell r="V34">
            <v>27900.5340234827</v>
          </cell>
        </row>
        <row r="34">
          <cell r="X34">
            <v>10.0291799423527</v>
          </cell>
          <cell r="Y34">
            <v>156.289145451511</v>
          </cell>
          <cell r="Z34">
            <v>155.445040374914</v>
          </cell>
          <cell r="AA34">
            <v>10646.4666362219</v>
          </cell>
          <cell r="AB34">
            <v>164212.370432</v>
          </cell>
          <cell r="AC34">
            <v>2071.75547400319</v>
          </cell>
        </row>
        <row r="34">
          <cell r="AF34">
            <v>730</v>
          </cell>
          <cell r="AG34">
            <v>721.5</v>
          </cell>
          <cell r="AH34">
            <v>1216.37549597855</v>
          </cell>
          <cell r="AI34">
            <v>9.91064277539363</v>
          </cell>
          <cell r="AJ34">
            <v>9.41064277539363</v>
          </cell>
          <cell r="AK34">
            <v>642.15311731908</v>
          </cell>
        </row>
        <row r="34">
          <cell r="AN34">
            <v>24009</v>
          </cell>
          <cell r="AO34">
            <v>123739.96</v>
          </cell>
          <cell r="AP34">
            <v>2749.92472927252</v>
          </cell>
          <cell r="AQ34">
            <v>3405.88347611281</v>
          </cell>
          <cell r="AR34">
            <v>220174</v>
          </cell>
          <cell r="AS34">
            <v>10396</v>
          </cell>
          <cell r="AT34">
            <v>2303.44544469995</v>
          </cell>
          <cell r="AU34">
            <v>72</v>
          </cell>
          <cell r="AV34">
            <v>-1300</v>
          </cell>
          <cell r="AW34">
            <v>0.187887539877795</v>
          </cell>
          <cell r="AX34">
            <v>2806.09101369787</v>
          </cell>
        </row>
        <row r="34">
          <cell r="BA34">
            <v>73703</v>
          </cell>
        </row>
        <row r="35">
          <cell r="B35" t="str">
            <v>昭通市本级</v>
          </cell>
          <cell r="C35">
            <v>2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5">
          <cell r="P35">
            <v>0</v>
          </cell>
        </row>
        <row r="35">
          <cell r="V35">
            <v>0</v>
          </cell>
        </row>
        <row r="35">
          <cell r="AG35">
            <v>0</v>
          </cell>
          <cell r="AH35">
            <v>0</v>
          </cell>
        </row>
        <row r="35">
          <cell r="AJ35">
            <v>0</v>
          </cell>
          <cell r="AK35">
            <v>0</v>
          </cell>
        </row>
        <row r="35">
          <cell r="BA35">
            <v>0</v>
          </cell>
        </row>
        <row r="36">
          <cell r="B36" t="str">
            <v>县级小计</v>
          </cell>
          <cell r="C36">
            <v>3</v>
          </cell>
        </row>
        <row r="36">
          <cell r="G36">
            <v>1520677</v>
          </cell>
          <cell r="H36">
            <v>1399657.5</v>
          </cell>
          <cell r="I36">
            <v>6786.6</v>
          </cell>
          <cell r="J36">
            <v>0</v>
          </cell>
          <cell r="K36">
            <v>76867.2</v>
          </cell>
          <cell r="L36">
            <v>875504.7</v>
          </cell>
          <cell r="M36">
            <v>440499</v>
          </cell>
          <cell r="N36">
            <v>230570</v>
          </cell>
          <cell r="O36">
            <v>306956</v>
          </cell>
          <cell r="P36">
            <v>224471.45</v>
          </cell>
          <cell r="Q36">
            <v>18090</v>
          </cell>
          <cell r="R36">
            <v>29259</v>
          </cell>
          <cell r="S36">
            <v>106554</v>
          </cell>
          <cell r="T36">
            <v>66925</v>
          </cell>
          <cell r="U36">
            <v>49660</v>
          </cell>
          <cell r="V36">
            <v>27900.5340234827</v>
          </cell>
        </row>
        <row r="36">
          <cell r="X36">
            <v>10.0291799423527</v>
          </cell>
          <cell r="Y36">
            <v>156.289145451511</v>
          </cell>
          <cell r="Z36">
            <v>155.445040374914</v>
          </cell>
          <cell r="AA36">
            <v>10646.4666362219</v>
          </cell>
          <cell r="AB36">
            <v>164212.370432</v>
          </cell>
          <cell r="AC36">
            <v>2071.75547400319</v>
          </cell>
        </row>
        <row r="36">
          <cell r="AF36">
            <v>730</v>
          </cell>
          <cell r="AG36">
            <v>721.5</v>
          </cell>
          <cell r="AH36">
            <v>1216.37549597855</v>
          </cell>
          <cell r="AI36">
            <v>9.91064277539363</v>
          </cell>
          <cell r="AJ36">
            <v>9.41064277539363</v>
          </cell>
          <cell r="AK36">
            <v>642.15311731908</v>
          </cell>
        </row>
        <row r="36">
          <cell r="AN36">
            <v>24009</v>
          </cell>
          <cell r="AO36">
            <v>123739.96</v>
          </cell>
          <cell r="AP36">
            <v>2749.92472927252</v>
          </cell>
          <cell r="AQ36">
            <v>3405.88347611281</v>
          </cell>
          <cell r="AR36">
            <v>220174</v>
          </cell>
          <cell r="AS36">
            <v>10396</v>
          </cell>
          <cell r="AT36">
            <v>2303.44544469995</v>
          </cell>
          <cell r="AU36">
            <v>72</v>
          </cell>
          <cell r="AV36">
            <v>-1300</v>
          </cell>
          <cell r="AW36">
            <v>0.187887539877795</v>
          </cell>
          <cell r="AX36">
            <v>2806.09101369787</v>
          </cell>
        </row>
        <row r="36">
          <cell r="BA36">
            <v>73703</v>
          </cell>
        </row>
        <row r="37">
          <cell r="B37" t="str">
            <v>昭阳区</v>
          </cell>
          <cell r="C37" t="str">
            <v>深度贫困</v>
          </cell>
          <cell r="D37">
            <v>2019</v>
          </cell>
          <cell r="E37" t="str">
            <v>国家</v>
          </cell>
        </row>
        <row r="37">
          <cell r="G37">
            <v>209682</v>
          </cell>
          <cell r="H37">
            <v>188713.8</v>
          </cell>
          <cell r="I37">
            <v>0</v>
          </cell>
          <cell r="J37">
            <v>0</v>
          </cell>
          <cell r="K37">
            <v>0</v>
          </cell>
          <cell r="L37">
            <v>188713.8</v>
          </cell>
          <cell r="M37">
            <v>0</v>
          </cell>
          <cell r="N37">
            <v>20127</v>
          </cell>
          <cell r="O37">
            <v>34418</v>
          </cell>
          <cell r="P37">
            <v>66391.3</v>
          </cell>
          <cell r="Q37">
            <v>5026</v>
          </cell>
          <cell r="R37">
            <v>3309</v>
          </cell>
          <cell r="S37">
            <v>21866</v>
          </cell>
          <cell r="T37">
            <v>31090</v>
          </cell>
          <cell r="U37">
            <v>7208</v>
          </cell>
          <cell r="V37">
            <v>4076.65564789025</v>
          </cell>
          <cell r="W37">
            <v>12600.61</v>
          </cell>
          <cell r="X37">
            <v>0.949685227935481</v>
          </cell>
          <cell r="Y37">
            <v>21.8246212546625</v>
          </cell>
          <cell r="Z37">
            <v>21.8246212546625</v>
          </cell>
          <cell r="AA37">
            <v>1494.77333902409</v>
          </cell>
          <cell r="AB37">
            <v>10623.15</v>
          </cell>
          <cell r="AC37">
            <v>134.025037856516</v>
          </cell>
        </row>
        <row r="37">
          <cell r="AF37">
            <v>135</v>
          </cell>
          <cell r="AG37">
            <v>135</v>
          </cell>
          <cell r="AH37">
            <v>227.596246648794</v>
          </cell>
          <cell r="AI37">
            <v>0.864294204013144</v>
          </cell>
          <cell r="AJ37">
            <v>0.864294204013144</v>
          </cell>
          <cell r="AK37">
            <v>58.9767596788455</v>
          </cell>
        </row>
        <row r="37">
          <cell r="AN37">
            <v>1000</v>
          </cell>
          <cell r="AO37">
            <v>10834.45</v>
          </cell>
          <cell r="AP37">
            <v>374.619351642215</v>
          </cell>
          <cell r="AQ37">
            <v>463.979921344193</v>
          </cell>
          <cell r="AR37">
            <v>18963</v>
          </cell>
          <cell r="AS37">
            <v>1164</v>
          </cell>
          <cell r="AT37">
            <v>257.907897040279</v>
          </cell>
        </row>
        <row r="37">
          <cell r="AW37">
            <v>0.0228193965748864</v>
          </cell>
          <cell r="AX37">
            <v>340.8065468761</v>
          </cell>
        </row>
        <row r="37">
          <cell r="BA37">
            <v>8055</v>
          </cell>
        </row>
        <row r="38">
          <cell r="B38" t="str">
            <v>鲁甸县</v>
          </cell>
          <cell r="C38" t="str">
            <v>深度贫困</v>
          </cell>
          <cell r="D38">
            <v>2019</v>
          </cell>
          <cell r="E38" t="str">
            <v>国家</v>
          </cell>
        </row>
        <row r="38">
          <cell r="G38">
            <v>121463</v>
          </cell>
          <cell r="H38">
            <v>109316.7</v>
          </cell>
          <cell r="I38">
            <v>0</v>
          </cell>
          <cell r="J38">
            <v>0</v>
          </cell>
          <cell r="K38">
            <v>0</v>
          </cell>
          <cell r="L38">
            <v>109316.7</v>
          </cell>
          <cell r="M38">
            <v>0</v>
          </cell>
          <cell r="N38">
            <v>14880</v>
          </cell>
          <cell r="O38">
            <v>19688</v>
          </cell>
          <cell r="P38">
            <v>44793.75</v>
          </cell>
          <cell r="Q38">
            <v>0</v>
          </cell>
        </row>
        <row r="38">
          <cell r="S38">
            <v>0</v>
          </cell>
          <cell r="T38">
            <v>35835</v>
          </cell>
          <cell r="U38">
            <v>3517</v>
          </cell>
          <cell r="V38">
            <v>2633.91498981143</v>
          </cell>
          <cell r="W38">
            <v>12013.14</v>
          </cell>
          <cell r="X38">
            <v>1.0047698703968</v>
          </cell>
          <cell r="Y38">
            <v>13.6993338439511</v>
          </cell>
          <cell r="Z38">
            <v>13.6993338439511</v>
          </cell>
          <cell r="AA38">
            <v>938.270531863352</v>
          </cell>
          <cell r="AB38">
            <v>12573.79</v>
          </cell>
          <cell r="AC38">
            <v>158.634932270549</v>
          </cell>
        </row>
        <row r="38">
          <cell r="AF38">
            <v>15</v>
          </cell>
          <cell r="AG38">
            <v>15</v>
          </cell>
          <cell r="AH38">
            <v>25.2884718498659</v>
          </cell>
          <cell r="AI38">
            <v>0.976034143138542</v>
          </cell>
          <cell r="AJ38">
            <v>0.976034143138542</v>
          </cell>
          <cell r="AK38">
            <v>66.6015470553291</v>
          </cell>
        </row>
        <row r="38">
          <cell r="AN38">
            <v>1000</v>
          </cell>
          <cell r="AO38">
            <v>10429.47</v>
          </cell>
          <cell r="AP38">
            <v>207.030960163843</v>
          </cell>
          <cell r="AQ38">
            <v>256.415500671664</v>
          </cell>
          <cell r="AR38">
            <v>13050</v>
          </cell>
          <cell r="AS38">
            <v>1830</v>
          </cell>
          <cell r="AT38">
            <v>405.473755656109</v>
          </cell>
        </row>
        <row r="38">
          <cell r="AW38">
            <v>0.0163429239264569</v>
          </cell>
          <cell r="AX38">
            <v>244.080751695437</v>
          </cell>
        </row>
        <row r="38">
          <cell r="BA38">
            <v>5729</v>
          </cell>
        </row>
        <row r="39">
          <cell r="B39" t="str">
            <v>巧家县</v>
          </cell>
          <cell r="C39" t="str">
            <v>深度贫困</v>
          </cell>
          <cell r="D39">
            <v>2019</v>
          </cell>
          <cell r="E39" t="str">
            <v>国家</v>
          </cell>
        </row>
        <row r="39">
          <cell r="G39">
            <v>129509</v>
          </cell>
          <cell r="H39">
            <v>116558.1</v>
          </cell>
          <cell r="I39">
            <v>0</v>
          </cell>
          <cell r="J39">
            <v>0</v>
          </cell>
          <cell r="K39">
            <v>0</v>
          </cell>
          <cell r="L39">
            <v>116558.1</v>
          </cell>
          <cell r="M39">
            <v>0</v>
          </cell>
          <cell r="N39">
            <v>21288</v>
          </cell>
          <cell r="O39">
            <v>26169</v>
          </cell>
          <cell r="P39">
            <v>588.6</v>
          </cell>
          <cell r="Q39">
            <v>981</v>
          </cell>
        </row>
        <row r="39">
          <cell r="U39">
            <v>3894</v>
          </cell>
          <cell r="V39">
            <v>1997.50284063073</v>
          </cell>
          <cell r="W39">
            <v>11477.49</v>
          </cell>
          <cell r="X39">
            <v>1.0549955648738</v>
          </cell>
          <cell r="Y39">
            <v>15.9090166196274</v>
          </cell>
          <cell r="Z39">
            <v>15.9090166196274</v>
          </cell>
          <cell r="AA39">
            <v>1089.61221437141</v>
          </cell>
          <cell r="AB39">
            <v>11513.56</v>
          </cell>
          <cell r="AC39">
            <v>145.258733507789</v>
          </cell>
        </row>
        <row r="39">
          <cell r="AF39">
            <v>86</v>
          </cell>
          <cell r="AG39">
            <v>86</v>
          </cell>
          <cell r="AH39">
            <v>144.987238605898</v>
          </cell>
          <cell r="AI39">
            <v>0.85737385836203</v>
          </cell>
          <cell r="AJ39">
            <v>0.85737385836203</v>
          </cell>
          <cell r="AK39">
            <v>58.5045367245954</v>
          </cell>
        </row>
        <row r="39">
          <cell r="AN39">
            <v>1000</v>
          </cell>
          <cell r="AO39">
            <v>9824.98</v>
          </cell>
          <cell r="AP39">
            <v>253.632628738176</v>
          </cell>
          <cell r="AQ39">
            <v>314.133390644091</v>
          </cell>
          <cell r="AR39">
            <v>20956</v>
          </cell>
          <cell r="AS39">
            <v>332</v>
          </cell>
          <cell r="AT39">
            <v>73.5613589496328</v>
          </cell>
          <cell r="AU39">
            <v>14</v>
          </cell>
          <cell r="AV39">
            <v>-300</v>
          </cell>
          <cell r="AW39">
            <v>0.0139367078064007</v>
          </cell>
          <cell r="AX39">
            <v>208.144034253204</v>
          </cell>
        </row>
        <row r="39">
          <cell r="BA39">
            <v>4732</v>
          </cell>
        </row>
        <row r="40">
          <cell r="B40" t="str">
            <v>盐津县</v>
          </cell>
          <cell r="C40" t="str">
            <v>贫困</v>
          </cell>
          <cell r="D40">
            <v>2019</v>
          </cell>
          <cell r="E40" t="str">
            <v>国家</v>
          </cell>
        </row>
        <row r="40">
          <cell r="G40">
            <v>93810</v>
          </cell>
          <cell r="H40">
            <v>84429</v>
          </cell>
          <cell r="I40">
            <v>0</v>
          </cell>
          <cell r="J40">
            <v>0</v>
          </cell>
          <cell r="K40">
            <v>0</v>
          </cell>
          <cell r="L40">
            <v>84429</v>
          </cell>
          <cell r="M40">
            <v>0</v>
          </cell>
          <cell r="N40">
            <v>12315</v>
          </cell>
          <cell r="O40">
            <v>28774</v>
          </cell>
          <cell r="P40">
            <v>18762.2</v>
          </cell>
          <cell r="Q40">
            <v>3640</v>
          </cell>
          <cell r="R40">
            <v>3084</v>
          </cell>
          <cell r="S40">
            <v>14111</v>
          </cell>
        </row>
        <row r="40">
          <cell r="U40">
            <v>1458</v>
          </cell>
          <cell r="V40">
            <v>1646.45430705445</v>
          </cell>
          <cell r="W40">
            <v>14473.6</v>
          </cell>
          <cell r="X40">
            <v>0.774062669364624</v>
          </cell>
          <cell r="Y40">
            <v>8.21474007863207</v>
          </cell>
          <cell r="Z40">
            <v>8.21474007863207</v>
          </cell>
          <cell r="AA40">
            <v>562.629441000199</v>
          </cell>
          <cell r="AB40">
            <v>7273.5217</v>
          </cell>
          <cell r="AC40">
            <v>91.765062264271</v>
          </cell>
        </row>
        <row r="40">
          <cell r="AF40">
            <v>37</v>
          </cell>
          <cell r="AG40">
            <v>37</v>
          </cell>
          <cell r="AH40">
            <v>62.3782305630027</v>
          </cell>
          <cell r="AI40">
            <v>0.898434850026651</v>
          </cell>
          <cell r="AJ40">
            <v>0.898434850026651</v>
          </cell>
          <cell r="AK40">
            <v>61.3064116259139</v>
          </cell>
        </row>
        <row r="40">
          <cell r="AN40">
            <v>3035</v>
          </cell>
          <cell r="AO40">
            <v>12683</v>
          </cell>
          <cell r="AP40">
            <v>149.828451470472</v>
          </cell>
          <cell r="AQ40">
            <v>185.568078166943</v>
          </cell>
          <cell r="AR40">
            <v>11707</v>
          </cell>
          <cell r="AS40">
            <v>608</v>
          </cell>
          <cell r="AT40">
            <v>134.714777835472</v>
          </cell>
          <cell r="AU40">
            <v>18</v>
          </cell>
          <cell r="AV40">
            <v>-300</v>
          </cell>
          <cell r="AW40">
            <v>0.012873672598865</v>
          </cell>
          <cell r="AX40">
            <v>192.267656580419</v>
          </cell>
        </row>
        <row r="40">
          <cell r="BA40">
            <v>5672</v>
          </cell>
        </row>
        <row r="41">
          <cell r="B41" t="str">
            <v>大关县</v>
          </cell>
          <cell r="C41" t="str">
            <v>深度贫困</v>
          </cell>
          <cell r="D41">
            <v>2019</v>
          </cell>
          <cell r="E41" t="str">
            <v>国家</v>
          </cell>
        </row>
        <row r="41">
          <cell r="G41">
            <v>80177</v>
          </cell>
          <cell r="H41">
            <v>72159.3</v>
          </cell>
          <cell r="I41">
            <v>0</v>
          </cell>
          <cell r="J41">
            <v>0</v>
          </cell>
          <cell r="K41">
            <v>0</v>
          </cell>
          <cell r="L41">
            <v>72159.3</v>
          </cell>
          <cell r="M41">
            <v>0</v>
          </cell>
          <cell r="N41">
            <v>18091</v>
          </cell>
          <cell r="O41">
            <v>29592</v>
          </cell>
          <cell r="P41">
            <v>555</v>
          </cell>
          <cell r="Q41">
            <v>925</v>
          </cell>
        </row>
        <row r="41">
          <cell r="U41">
            <v>3144</v>
          </cell>
          <cell r="V41">
            <v>1521.77805540863</v>
          </cell>
          <cell r="W41">
            <v>12772.03</v>
          </cell>
          <cell r="X41">
            <v>0.933611880512262</v>
          </cell>
          <cell r="Y41">
            <v>9.17441722741789</v>
          </cell>
          <cell r="Z41">
            <v>9.17441722741789</v>
          </cell>
          <cell r="AA41">
            <v>628.357950069709</v>
          </cell>
          <cell r="AB41">
            <v>16047.1</v>
          </cell>
          <cell r="AC41">
            <v>202.455315512564</v>
          </cell>
        </row>
        <row r="41">
          <cell r="AF41">
            <v>104</v>
          </cell>
          <cell r="AG41">
            <v>104</v>
          </cell>
          <cell r="AH41">
            <v>175.333404825737</v>
          </cell>
          <cell r="AI41">
            <v>1</v>
          </cell>
          <cell r="AJ41">
            <v>1</v>
          </cell>
          <cell r="AK41">
            <v>68.236902902971</v>
          </cell>
        </row>
        <row r="41">
          <cell r="AN41">
            <v>1000</v>
          </cell>
          <cell r="AO41">
            <v>11051</v>
          </cell>
          <cell r="AP41">
            <v>153.037893439508</v>
          </cell>
          <cell r="AQ41">
            <v>189.543090738568</v>
          </cell>
          <cell r="AR41">
            <v>17076</v>
          </cell>
          <cell r="AS41">
            <v>1015</v>
          </cell>
          <cell r="AT41">
            <v>224.893913656257</v>
          </cell>
          <cell r="AU41">
            <v>23</v>
          </cell>
          <cell r="AV41">
            <v>-500</v>
          </cell>
          <cell r="AW41">
            <v>0.0123656925156742</v>
          </cell>
          <cell r="AX41">
            <v>184.680999436968</v>
          </cell>
        </row>
        <row r="41">
          <cell r="BA41">
            <v>3695</v>
          </cell>
        </row>
        <row r="42">
          <cell r="B42" t="str">
            <v>永善县</v>
          </cell>
          <cell r="C42" t="str">
            <v>深度贫困</v>
          </cell>
          <cell r="D42">
            <v>2019</v>
          </cell>
          <cell r="E42" t="str">
            <v>国家</v>
          </cell>
        </row>
        <row r="42">
          <cell r="G42">
            <v>133974</v>
          </cell>
          <cell r="H42">
            <v>120576.6</v>
          </cell>
          <cell r="I42">
            <v>0</v>
          </cell>
          <cell r="J42">
            <v>0</v>
          </cell>
          <cell r="K42">
            <v>0</v>
          </cell>
          <cell r="L42">
            <v>120576.6</v>
          </cell>
          <cell r="M42">
            <v>0</v>
          </cell>
          <cell r="N42">
            <v>23882</v>
          </cell>
          <cell r="O42">
            <v>40191</v>
          </cell>
          <cell r="P42">
            <v>13859.8</v>
          </cell>
          <cell r="Q42">
            <v>1678</v>
          </cell>
        </row>
        <row r="42">
          <cell r="S42">
            <v>12853</v>
          </cell>
        </row>
        <row r="42">
          <cell r="U42">
            <v>8829</v>
          </cell>
          <cell r="V42">
            <v>2707.09616736385</v>
          </cell>
          <cell r="W42">
            <v>12623.62</v>
          </cell>
          <cell r="X42">
            <v>0.947527674999953</v>
          </cell>
          <cell r="Y42">
            <v>14.9572928664793</v>
          </cell>
          <cell r="Z42">
            <v>14.9572928664793</v>
          </cell>
          <cell r="AA42">
            <v>1024.42843520191</v>
          </cell>
          <cell r="AB42">
            <v>12006.1</v>
          </cell>
          <cell r="AC42">
            <v>151.472774742813</v>
          </cell>
        </row>
        <row r="42">
          <cell r="AF42">
            <v>41</v>
          </cell>
          <cell r="AG42">
            <v>41</v>
          </cell>
          <cell r="AH42">
            <v>69.1218230563003</v>
          </cell>
          <cell r="AI42">
            <v>0.852272442405555</v>
          </cell>
          <cell r="AJ42">
            <v>0.852272442405555</v>
          </cell>
          <cell r="AK42">
            <v>58.1564318993058</v>
          </cell>
        </row>
        <row r="42">
          <cell r="AN42">
            <v>1000</v>
          </cell>
          <cell r="AO42">
            <v>11018.84</v>
          </cell>
          <cell r="AP42">
            <v>229.90092575988</v>
          </cell>
          <cell r="AQ42">
            <v>284.740798849341</v>
          </cell>
          <cell r="AR42">
            <v>22480</v>
          </cell>
          <cell r="AS42">
            <v>1402</v>
          </cell>
          <cell r="AT42">
            <v>310.641642311401</v>
          </cell>
          <cell r="AU42">
            <v>8</v>
          </cell>
          <cell r="AV42">
            <v>-100</v>
          </cell>
          <cell r="AW42">
            <v>0.0171864219828877</v>
          </cell>
          <cell r="AX42">
            <v>256.678352993329</v>
          </cell>
        </row>
        <row r="42">
          <cell r="BA42">
            <v>5762</v>
          </cell>
        </row>
        <row r="43">
          <cell r="B43" t="str">
            <v>绥江县</v>
          </cell>
          <cell r="C43" t="str">
            <v>贫困</v>
          </cell>
          <cell r="D43">
            <v>2018</v>
          </cell>
          <cell r="E43" t="str">
            <v>省级</v>
          </cell>
        </row>
        <row r="43">
          <cell r="G43">
            <v>39345</v>
          </cell>
          <cell r="H43">
            <v>31476</v>
          </cell>
          <cell r="I43">
            <v>0</v>
          </cell>
          <cell r="J43">
            <v>0</v>
          </cell>
          <cell r="K43">
            <v>31476</v>
          </cell>
          <cell r="L43">
            <v>0</v>
          </cell>
          <cell r="M43">
            <v>0</v>
          </cell>
          <cell r="N43">
            <v>8058</v>
          </cell>
          <cell r="O43">
            <v>8207</v>
          </cell>
          <cell r="P43">
            <v>3855.2</v>
          </cell>
          <cell r="Q43">
            <v>0</v>
          </cell>
          <cell r="R43">
            <v>4819</v>
          </cell>
        </row>
        <row r="43">
          <cell r="U43">
            <v>1226</v>
          </cell>
          <cell r="V43">
            <v>747.973115047589</v>
          </cell>
          <cell r="W43">
            <v>12064.01</v>
          </cell>
          <cell r="X43">
            <v>1</v>
          </cell>
          <cell r="Y43">
            <v>4.7403</v>
          </cell>
          <cell r="Z43">
            <v>4.7403</v>
          </cell>
          <cell r="AA43">
            <v>324.664239360494</v>
          </cell>
          <cell r="AB43">
            <v>2023.07</v>
          </cell>
          <cell r="AC43">
            <v>25.5236943219649</v>
          </cell>
        </row>
        <row r="43">
          <cell r="AF43">
            <v>39</v>
          </cell>
          <cell r="AG43">
            <v>39</v>
          </cell>
          <cell r="AH43">
            <v>65.7500268096515</v>
          </cell>
          <cell r="AI43">
            <v>1</v>
          </cell>
          <cell r="AJ43">
            <v>1</v>
          </cell>
          <cell r="AK43">
            <v>68.236902902971</v>
          </cell>
        </row>
        <row r="43">
          <cell r="AN43">
            <v>1000</v>
          </cell>
          <cell r="AO43">
            <v>10299.44</v>
          </cell>
          <cell r="AP43">
            <v>81.2140385399594</v>
          </cell>
          <cell r="AQ43">
            <v>100.58659022453</v>
          </cell>
          <cell r="AR43">
            <v>7913</v>
          </cell>
          <cell r="AS43">
            <v>145</v>
          </cell>
          <cell r="AT43">
            <v>32.1277019508938</v>
          </cell>
        </row>
        <row r="43">
          <cell r="AW43">
            <v>0.00802845402265522</v>
          </cell>
          <cell r="AX43">
            <v>119.904559405655</v>
          </cell>
        </row>
        <row r="43">
          <cell r="BA43">
            <v>2485</v>
          </cell>
        </row>
        <row r="44">
          <cell r="B44" t="str">
            <v>镇雄县</v>
          </cell>
          <cell r="C44" t="str">
            <v>深度贫困</v>
          </cell>
          <cell r="D44">
            <v>2020</v>
          </cell>
          <cell r="E44" t="str">
            <v>国家</v>
          </cell>
        </row>
        <row r="44">
          <cell r="G44">
            <v>440499</v>
          </cell>
          <cell r="H44">
            <v>440499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440499</v>
          </cell>
          <cell r="N44">
            <v>69671</v>
          </cell>
          <cell r="O44">
            <v>57501</v>
          </cell>
          <cell r="P44">
            <v>44439.6</v>
          </cell>
          <cell r="Q44">
            <v>0</v>
          </cell>
          <cell r="R44">
            <v>14177</v>
          </cell>
          <cell r="S44">
            <v>33098</v>
          </cell>
        </row>
        <row r="44">
          <cell r="U44">
            <v>11722</v>
          </cell>
          <cell r="V44">
            <v>7835.53214383345</v>
          </cell>
          <cell r="W44">
            <v>14399.66</v>
          </cell>
          <cell r="X44">
            <v>0.780995718649846</v>
          </cell>
          <cell r="Y44">
            <v>39.8440585783592</v>
          </cell>
          <cell r="Z44">
            <v>39.8440585783592</v>
          </cell>
          <cell r="AA44">
            <v>2728.92875374511</v>
          </cell>
          <cell r="AB44">
            <v>63245.419</v>
          </cell>
          <cell r="AC44">
            <v>797.924313948896</v>
          </cell>
        </row>
        <row r="44">
          <cell r="AF44">
            <v>153</v>
          </cell>
          <cell r="AG44">
            <v>153</v>
          </cell>
          <cell r="AH44">
            <v>257.942412868633</v>
          </cell>
          <cell r="AI44">
            <v>0.821689259645464</v>
          </cell>
          <cell r="AJ44">
            <v>0.821689259645464</v>
          </cell>
          <cell r="AK44">
            <v>56.0695302268416</v>
          </cell>
        </row>
        <row r="44">
          <cell r="AN44">
            <v>12974</v>
          </cell>
          <cell r="AO44">
            <v>12380.59</v>
          </cell>
          <cell r="AP44">
            <v>832.003112856495</v>
          </cell>
          <cell r="AQ44">
            <v>1030.46662477267</v>
          </cell>
          <cell r="AR44">
            <v>67486</v>
          </cell>
          <cell r="AS44">
            <v>2185</v>
          </cell>
          <cell r="AT44">
            <v>484.131232846228</v>
          </cell>
        </row>
        <row r="44">
          <cell r="AW44">
            <v>0.055076829211688</v>
          </cell>
          <cell r="AX44">
            <v>822.569690435099</v>
          </cell>
        </row>
        <row r="44">
          <cell r="BA44">
            <v>26988</v>
          </cell>
        </row>
        <row r="45">
          <cell r="B45" t="str">
            <v>彝良县</v>
          </cell>
          <cell r="C45" t="str">
            <v>深度贫困</v>
          </cell>
          <cell r="D45">
            <v>2019</v>
          </cell>
          <cell r="E45" t="str">
            <v>国家</v>
          </cell>
        </row>
        <row r="45">
          <cell r="G45">
            <v>204168</v>
          </cell>
          <cell r="H45">
            <v>183751.2</v>
          </cell>
          <cell r="I45">
            <v>0</v>
          </cell>
          <cell r="J45">
            <v>0</v>
          </cell>
          <cell r="K45">
            <v>0</v>
          </cell>
          <cell r="L45">
            <v>183751.2</v>
          </cell>
          <cell r="M45">
            <v>0</v>
          </cell>
          <cell r="N45">
            <v>32254</v>
          </cell>
          <cell r="O45">
            <v>44470</v>
          </cell>
          <cell r="P45">
            <v>26691.8</v>
          </cell>
          <cell r="Q45">
            <v>3443</v>
          </cell>
        </row>
        <row r="45">
          <cell r="S45">
            <v>24626</v>
          </cell>
        </row>
        <row r="45">
          <cell r="U45">
            <v>7317</v>
          </cell>
          <cell r="V45">
            <v>3737.64762654857</v>
          </cell>
          <cell r="W45">
            <v>12878.52</v>
          </cell>
          <cell r="X45">
            <v>0.923626751781083</v>
          </cell>
          <cell r="Y45">
            <v>21.8365683909587</v>
          </cell>
          <cell r="Z45">
            <v>21.8365683909587</v>
          </cell>
          <cell r="AA45">
            <v>1495.59160114213</v>
          </cell>
          <cell r="AB45">
            <v>25700.77</v>
          </cell>
          <cell r="AC45">
            <v>324.249085458796</v>
          </cell>
        </row>
        <row r="45">
          <cell r="AF45">
            <v>14</v>
          </cell>
          <cell r="AG45">
            <v>14</v>
          </cell>
          <cell r="AH45">
            <v>23.6025737265416</v>
          </cell>
          <cell r="AI45">
            <v>0.849997280588843</v>
          </cell>
          <cell r="AJ45">
            <v>0.849997280588843</v>
          </cell>
          <cell r="AK45">
            <v>58.0011819033302</v>
          </cell>
        </row>
        <row r="45">
          <cell r="AN45">
            <v>1000</v>
          </cell>
          <cell r="AO45">
            <v>11195.44</v>
          </cell>
          <cell r="AP45">
            <v>355.42787041867</v>
          </cell>
          <cell r="AQ45">
            <v>440.210562101152</v>
          </cell>
          <cell r="AR45">
            <v>30989</v>
          </cell>
          <cell r="AS45">
            <v>1265</v>
          </cell>
          <cell r="AT45">
            <v>280.286503226764</v>
          </cell>
          <cell r="AU45">
            <v>9</v>
          </cell>
          <cell r="AV45">
            <v>-100</v>
          </cell>
          <cell r="AW45">
            <v>0.0199727541706312</v>
          </cell>
          <cell r="AX45">
            <v>298.292084900668</v>
          </cell>
        </row>
        <row r="45">
          <cell r="BA45">
            <v>7558</v>
          </cell>
        </row>
        <row r="46">
          <cell r="B46" t="str">
            <v>威信县</v>
          </cell>
          <cell r="C46" t="str">
            <v>贫困</v>
          </cell>
          <cell r="D46">
            <v>2018</v>
          </cell>
          <cell r="E46" t="str">
            <v>省级</v>
          </cell>
        </row>
        <row r="46">
          <cell r="G46">
            <v>56739</v>
          </cell>
          <cell r="H46">
            <v>45391.2</v>
          </cell>
          <cell r="I46">
            <v>0</v>
          </cell>
          <cell r="J46">
            <v>0</v>
          </cell>
          <cell r="K46">
            <v>45391.2</v>
          </cell>
          <cell r="L46">
            <v>0</v>
          </cell>
          <cell r="M46">
            <v>0</v>
          </cell>
          <cell r="N46">
            <v>9607</v>
          </cell>
          <cell r="O46">
            <v>16255</v>
          </cell>
          <cell r="P46">
            <v>4534.2</v>
          </cell>
          <cell r="Q46">
            <v>2397</v>
          </cell>
          <cell r="R46">
            <v>3870</v>
          </cell>
        </row>
        <row r="46">
          <cell r="U46">
            <v>1345</v>
          </cell>
          <cell r="V46">
            <v>933.732574830852</v>
          </cell>
          <cell r="W46">
            <v>14637.45</v>
          </cell>
          <cell r="X46">
            <v>0.758699129665087</v>
          </cell>
          <cell r="Y46">
            <v>5.03366524567599</v>
          </cell>
          <cell r="Z46">
            <v>5.03366524567599</v>
          </cell>
          <cell r="AA46">
            <v>344.756892640286</v>
          </cell>
          <cell r="AB46">
            <v>2429.509732</v>
          </cell>
          <cell r="AC46">
            <v>30.6514672017315</v>
          </cell>
        </row>
        <row r="46">
          <cell r="AF46">
            <v>89</v>
          </cell>
          <cell r="AG46">
            <v>89</v>
          </cell>
          <cell r="AH46">
            <v>150.044932975871</v>
          </cell>
          <cell r="AI46">
            <v>0.790546737213404</v>
          </cell>
          <cell r="AJ46">
            <v>0.790546737213404</v>
          </cell>
          <cell r="AK46">
            <v>53.9444609474915</v>
          </cell>
        </row>
        <row r="46">
          <cell r="AN46">
            <v>1000</v>
          </cell>
          <cell r="AO46">
            <v>12837.96</v>
          </cell>
          <cell r="AP46">
            <v>92.9968340297057</v>
          </cell>
          <cell r="AQ46">
            <v>115.180018195033</v>
          </cell>
          <cell r="AR46">
            <v>9185</v>
          </cell>
          <cell r="AS46">
            <v>422</v>
          </cell>
          <cell r="AT46">
            <v>93.5026911950152</v>
          </cell>
        </row>
        <row r="46">
          <cell r="AW46">
            <v>0.00623818169970203</v>
          </cell>
          <cell r="AX46">
            <v>93.1669317759648</v>
          </cell>
        </row>
        <row r="46">
          <cell r="BA46">
            <v>2815</v>
          </cell>
        </row>
        <row r="47">
          <cell r="B47" t="str">
            <v>水富市</v>
          </cell>
          <cell r="C47" t="str">
            <v>非贫困县</v>
          </cell>
        </row>
        <row r="47">
          <cell r="G47">
            <v>11311</v>
          </cell>
          <cell r="H47">
            <v>6786.6</v>
          </cell>
          <cell r="I47">
            <v>6786.6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397</v>
          </cell>
          <cell r="O47">
            <v>1691</v>
          </cell>
          <cell r="P47">
            <v>0</v>
          </cell>
        </row>
        <row r="47">
          <cell r="U47">
            <v>0</v>
          </cell>
          <cell r="V47">
            <v>62.2465550629128</v>
          </cell>
          <cell r="W47">
            <v>13117.64</v>
          </cell>
          <cell r="X47">
            <v>0.901205454173801</v>
          </cell>
          <cell r="Y47">
            <v>1.05513134574669</v>
          </cell>
          <cell r="Z47">
            <v>0.211026269149337</v>
          </cell>
          <cell r="AA47">
            <v>14.4532378031881</v>
          </cell>
          <cell r="AB47">
            <v>776.38</v>
          </cell>
          <cell r="AC47">
            <v>9.79505691730248</v>
          </cell>
        </row>
        <row r="47">
          <cell r="AF47">
            <v>17</v>
          </cell>
          <cell r="AG47">
            <v>8.5</v>
          </cell>
          <cell r="AH47">
            <v>14.3301340482574</v>
          </cell>
          <cell r="AI47">
            <v>1</v>
          </cell>
          <cell r="AJ47">
            <v>0.5</v>
          </cell>
          <cell r="AK47">
            <v>34.1184514514855</v>
          </cell>
        </row>
        <row r="47">
          <cell r="AO47">
            <v>11184.79</v>
          </cell>
          <cell r="AP47">
            <v>20.2326622135954</v>
          </cell>
          <cell r="AQ47">
            <v>25.0589004046255</v>
          </cell>
          <cell r="AR47">
            <v>369</v>
          </cell>
          <cell r="AS47">
            <v>28</v>
          </cell>
          <cell r="AT47">
            <v>6.20397003189674</v>
          </cell>
        </row>
        <row r="47">
          <cell r="AW47">
            <v>0.00304650536794766</v>
          </cell>
          <cell r="AX47">
            <v>45.4994053450299</v>
          </cell>
        </row>
        <row r="47">
          <cell r="BA47">
            <v>212</v>
          </cell>
        </row>
        <row r="48">
          <cell r="B48" t="str">
            <v>曲靖市合计</v>
          </cell>
          <cell r="C48">
            <v>1</v>
          </cell>
        </row>
        <row r="48">
          <cell r="G48">
            <v>740646</v>
          </cell>
          <cell r="H48">
            <v>651099.4</v>
          </cell>
          <cell r="I48">
            <v>47099.4</v>
          </cell>
          <cell r="J48">
            <v>25648</v>
          </cell>
          <cell r="K48">
            <v>128608</v>
          </cell>
          <cell r="L48">
            <v>135027</v>
          </cell>
          <cell r="M48">
            <v>314717</v>
          </cell>
          <cell r="N48">
            <v>94430</v>
          </cell>
          <cell r="O48">
            <v>156823</v>
          </cell>
          <cell r="P48">
            <v>85243.4</v>
          </cell>
          <cell r="Q48">
            <v>16634</v>
          </cell>
          <cell r="R48">
            <v>0</v>
          </cell>
          <cell r="S48">
            <v>75263</v>
          </cell>
          <cell r="T48">
            <v>0</v>
          </cell>
          <cell r="U48">
            <v>13880</v>
          </cell>
          <cell r="V48">
            <v>11433.77945183</v>
          </cell>
        </row>
        <row r="48">
          <cell r="X48">
            <v>7.31563095999385</v>
          </cell>
          <cell r="Y48">
            <v>79.3677384697971</v>
          </cell>
          <cell r="Z48">
            <v>69.1491376668236</v>
          </cell>
          <cell r="AA48">
            <v>4736.04037361208</v>
          </cell>
          <cell r="AB48">
            <v>48597.519</v>
          </cell>
          <cell r="AC48">
            <v>613.12175048905</v>
          </cell>
        </row>
        <row r="48">
          <cell r="AF48">
            <v>411</v>
          </cell>
          <cell r="AG48">
            <v>331</v>
          </cell>
          <cell r="AH48">
            <v>558.032278820375</v>
          </cell>
          <cell r="AI48">
            <v>9</v>
          </cell>
          <cell r="AJ48">
            <v>7</v>
          </cell>
          <cell r="AK48">
            <v>477.658320320797</v>
          </cell>
        </row>
        <row r="48">
          <cell r="AN48">
            <v>5657</v>
          </cell>
          <cell r="AO48">
            <v>108848.79</v>
          </cell>
          <cell r="AP48">
            <v>1350.67300806501</v>
          </cell>
          <cell r="AQ48">
            <v>1672.85847166339</v>
          </cell>
          <cell r="AR48">
            <v>87572</v>
          </cell>
          <cell r="AS48">
            <v>6858</v>
          </cell>
          <cell r="AT48">
            <v>1519.52951709814</v>
          </cell>
          <cell r="AU48">
            <v>19</v>
          </cell>
          <cell r="AV48">
            <v>-400</v>
          </cell>
          <cell r="AW48">
            <v>0.0898257850921112</v>
          </cell>
          <cell r="AX48">
            <v>1341.54360906143</v>
          </cell>
        </row>
        <row r="48">
          <cell r="BA48">
            <v>27610</v>
          </cell>
        </row>
        <row r="49">
          <cell r="B49" t="str">
            <v>曲靖市本级</v>
          </cell>
          <cell r="C49">
            <v>2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49">
          <cell r="P49">
            <v>0</v>
          </cell>
        </row>
        <row r="49">
          <cell r="V49">
            <v>0</v>
          </cell>
        </row>
        <row r="49">
          <cell r="AG49">
            <v>0</v>
          </cell>
          <cell r="AH49">
            <v>0</v>
          </cell>
        </row>
        <row r="49">
          <cell r="AJ49">
            <v>0</v>
          </cell>
          <cell r="AK49">
            <v>0</v>
          </cell>
        </row>
        <row r="49">
          <cell r="BA49">
            <v>0</v>
          </cell>
        </row>
        <row r="50">
          <cell r="B50" t="str">
            <v>县级小计</v>
          </cell>
          <cell r="C50">
            <v>3</v>
          </cell>
        </row>
        <row r="50">
          <cell r="G50">
            <v>740646</v>
          </cell>
          <cell r="H50">
            <v>651099.4</v>
          </cell>
          <cell r="I50">
            <v>47099.4</v>
          </cell>
          <cell r="J50">
            <v>25648</v>
          </cell>
          <cell r="K50">
            <v>128608</v>
          </cell>
          <cell r="L50">
            <v>135027</v>
          </cell>
          <cell r="M50">
            <v>314717</v>
          </cell>
          <cell r="N50">
            <v>94430</v>
          </cell>
          <cell r="O50">
            <v>156823</v>
          </cell>
          <cell r="P50">
            <v>85243.4</v>
          </cell>
          <cell r="Q50">
            <v>16634</v>
          </cell>
          <cell r="R50">
            <v>0</v>
          </cell>
          <cell r="S50">
            <v>75263</v>
          </cell>
          <cell r="T50">
            <v>0</v>
          </cell>
          <cell r="U50">
            <v>13880</v>
          </cell>
          <cell r="V50">
            <v>11433.77945183</v>
          </cell>
        </row>
        <row r="50">
          <cell r="X50">
            <v>7.31563095999385</v>
          </cell>
          <cell r="Y50">
            <v>79.3677384697971</v>
          </cell>
          <cell r="Z50">
            <v>69.1491376668236</v>
          </cell>
          <cell r="AA50">
            <v>4736.04037361208</v>
          </cell>
          <cell r="AB50">
            <v>48597.519</v>
          </cell>
          <cell r="AC50">
            <v>613.12175048905</v>
          </cell>
        </row>
        <row r="50">
          <cell r="AF50">
            <v>411</v>
          </cell>
          <cell r="AG50">
            <v>331</v>
          </cell>
          <cell r="AH50">
            <v>558.032278820375</v>
          </cell>
          <cell r="AI50">
            <v>9</v>
          </cell>
          <cell r="AJ50">
            <v>7</v>
          </cell>
          <cell r="AK50">
            <v>477.658320320797</v>
          </cell>
        </row>
        <row r="50">
          <cell r="AN50">
            <v>5657</v>
          </cell>
          <cell r="AO50">
            <v>108848.79</v>
          </cell>
          <cell r="AP50">
            <v>1350.67300806501</v>
          </cell>
          <cell r="AQ50">
            <v>1672.85847166339</v>
          </cell>
          <cell r="AR50">
            <v>87572</v>
          </cell>
          <cell r="AS50">
            <v>6858</v>
          </cell>
          <cell r="AT50">
            <v>1519.52951709814</v>
          </cell>
          <cell r="AU50">
            <v>19</v>
          </cell>
          <cell r="AV50">
            <v>-400</v>
          </cell>
          <cell r="AW50">
            <v>0.0898257850921112</v>
          </cell>
          <cell r="AX50">
            <v>1341.54360906143</v>
          </cell>
        </row>
        <row r="50">
          <cell r="BA50">
            <v>27610</v>
          </cell>
        </row>
        <row r="51">
          <cell r="B51" t="str">
            <v>麒麟区</v>
          </cell>
          <cell r="C51" t="str">
            <v>非贫困县</v>
          </cell>
        </row>
        <row r="51">
          <cell r="G51">
            <v>11313</v>
          </cell>
          <cell r="H51">
            <v>6787.8</v>
          </cell>
          <cell r="I51">
            <v>6787.8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1090</v>
          </cell>
          <cell r="O51">
            <v>618</v>
          </cell>
          <cell r="P51">
            <v>0</v>
          </cell>
        </row>
        <row r="51">
          <cell r="U51">
            <v>253</v>
          </cell>
          <cell r="V51">
            <v>109.437729561913</v>
          </cell>
          <cell r="W51">
            <v>16211.14</v>
          </cell>
          <cell r="X51">
            <v>0.61114069945597</v>
          </cell>
          <cell r="Y51">
            <v>0.75799780953524</v>
          </cell>
          <cell r="Z51">
            <v>0.151599561907048</v>
          </cell>
          <cell r="AA51">
            <v>10.383088929801</v>
          </cell>
          <cell r="AB51">
            <v>334.4</v>
          </cell>
          <cell r="AC51">
            <v>4.21889671700192</v>
          </cell>
        </row>
        <row r="51">
          <cell r="AF51">
            <v>69</v>
          </cell>
          <cell r="AG51">
            <v>34.5</v>
          </cell>
          <cell r="AH51">
            <v>58.1634852546917</v>
          </cell>
          <cell r="AI51">
            <v>1</v>
          </cell>
          <cell r="AJ51">
            <v>0.5</v>
          </cell>
          <cell r="AK51">
            <v>34.1184514514855</v>
          </cell>
        </row>
        <row r="51">
          <cell r="AO51">
            <v>13952.91</v>
          </cell>
          <cell r="AP51">
            <v>20.0738245211931</v>
          </cell>
          <cell r="AQ51">
            <v>24.8621740483808</v>
          </cell>
          <cell r="AR51">
            <v>959</v>
          </cell>
          <cell r="AS51">
            <v>131</v>
          </cell>
          <cell r="AT51">
            <v>29.0257169349455</v>
          </cell>
        </row>
        <row r="51">
          <cell r="AW51">
            <v>0.00312337807407872</v>
          </cell>
          <cell r="AX51">
            <v>46.647495367462</v>
          </cell>
        </row>
        <row r="51">
          <cell r="BA51">
            <v>317</v>
          </cell>
        </row>
        <row r="52">
          <cell r="B52" t="str">
            <v>沾益区</v>
          </cell>
          <cell r="C52" t="str">
            <v>非贫困县</v>
          </cell>
        </row>
        <row r="52">
          <cell r="G52">
            <v>17582</v>
          </cell>
          <cell r="H52">
            <v>10549.2</v>
          </cell>
          <cell r="I52">
            <v>10549.2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2676</v>
          </cell>
          <cell r="O52">
            <v>747</v>
          </cell>
          <cell r="P52">
            <v>0</v>
          </cell>
        </row>
        <row r="52">
          <cell r="U52">
            <v>351</v>
          </cell>
          <cell r="V52">
            <v>216.651578285609</v>
          </cell>
          <cell r="W52">
            <v>13263.67</v>
          </cell>
          <cell r="X52">
            <v>0.887512822484308</v>
          </cell>
          <cell r="Y52">
            <v>1.79792347578871</v>
          </cell>
          <cell r="Z52">
            <v>0.359584695157742</v>
          </cell>
          <cell r="AA52">
            <v>24.628038634488</v>
          </cell>
          <cell r="AB52">
            <v>1544.6</v>
          </cell>
          <cell r="AC52">
            <v>19.4871646802666</v>
          </cell>
        </row>
        <row r="52">
          <cell r="AF52">
            <v>30</v>
          </cell>
          <cell r="AG52">
            <v>15</v>
          </cell>
          <cell r="AH52">
            <v>25.2884718498659</v>
          </cell>
          <cell r="AI52">
            <v>1</v>
          </cell>
          <cell r="AJ52">
            <v>0.5</v>
          </cell>
          <cell r="AK52">
            <v>34.1184514514855</v>
          </cell>
        </row>
        <row r="52">
          <cell r="AO52">
            <v>11386.16</v>
          </cell>
          <cell r="AP52">
            <v>33.4042360023046</v>
          </cell>
          <cell r="AQ52">
            <v>41.3723816587953</v>
          </cell>
          <cell r="AR52">
            <v>1750</v>
          </cell>
          <cell r="AS52">
            <v>926</v>
          </cell>
          <cell r="AT52">
            <v>205.174151769157</v>
          </cell>
        </row>
        <row r="52">
          <cell r="AW52">
            <v>0.00319561262086762</v>
          </cell>
          <cell r="AX52">
            <v>47.7263147120268</v>
          </cell>
        </row>
        <row r="52">
          <cell r="BA52">
            <v>614</v>
          </cell>
        </row>
        <row r="53">
          <cell r="B53" t="str">
            <v>马龙区</v>
          </cell>
          <cell r="C53" t="str">
            <v>非贫困县</v>
          </cell>
        </row>
        <row r="53">
          <cell r="G53">
            <v>15759</v>
          </cell>
          <cell r="H53">
            <v>9455.4</v>
          </cell>
          <cell r="I53">
            <v>9455.4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1007</v>
          </cell>
          <cell r="O53">
            <v>784</v>
          </cell>
          <cell r="P53">
            <v>0</v>
          </cell>
        </row>
        <row r="53">
          <cell r="U53">
            <v>442</v>
          </cell>
          <cell r="V53">
            <v>131.618201997609</v>
          </cell>
          <cell r="W53">
            <v>17377.06</v>
          </cell>
          <cell r="X53">
            <v>0.501817182785334</v>
          </cell>
          <cell r="Y53">
            <v>0.841346688657891</v>
          </cell>
          <cell r="Z53">
            <v>0.168269337731578</v>
          </cell>
          <cell r="AA53">
            <v>11.5248057174265</v>
          </cell>
          <cell r="AB53">
            <v>705.5</v>
          </cell>
          <cell r="AC53">
            <v>8.90081230216762</v>
          </cell>
        </row>
        <row r="53">
          <cell r="AF53">
            <v>36</v>
          </cell>
          <cell r="AG53">
            <v>18</v>
          </cell>
          <cell r="AH53">
            <v>30.3461662198391</v>
          </cell>
          <cell r="AI53">
            <v>1</v>
          </cell>
          <cell r="AJ53">
            <v>0.5</v>
          </cell>
          <cell r="AK53">
            <v>34.1184514514855</v>
          </cell>
        </row>
        <row r="53">
          <cell r="AO53">
            <v>15095.47</v>
          </cell>
          <cell r="AP53">
            <v>25.3408061756275</v>
          </cell>
          <cell r="AQ53">
            <v>31.3855256131973</v>
          </cell>
          <cell r="AR53">
            <v>927</v>
          </cell>
          <cell r="AS53">
            <v>80</v>
          </cell>
          <cell r="AT53">
            <v>17.7256286625621</v>
          </cell>
        </row>
        <row r="53">
          <cell r="AW53">
            <v>0.00291407603155495</v>
          </cell>
          <cell r="AX53">
            <v>43.5215798274716</v>
          </cell>
        </row>
        <row r="53">
          <cell r="BA53">
            <v>309</v>
          </cell>
        </row>
        <row r="54">
          <cell r="B54" t="str">
            <v>宣威市</v>
          </cell>
          <cell r="C54" t="str">
            <v>深度贫困</v>
          </cell>
          <cell r="D54">
            <v>2019</v>
          </cell>
          <cell r="E54" t="str">
            <v>国家</v>
          </cell>
        </row>
        <row r="54">
          <cell r="G54">
            <v>150030</v>
          </cell>
          <cell r="H54">
            <v>135027</v>
          </cell>
          <cell r="I54">
            <v>0</v>
          </cell>
          <cell r="J54">
            <v>0</v>
          </cell>
          <cell r="K54">
            <v>0</v>
          </cell>
          <cell r="L54">
            <v>135027</v>
          </cell>
          <cell r="M54">
            <v>0</v>
          </cell>
          <cell r="N54">
            <v>21019</v>
          </cell>
          <cell r="O54">
            <v>51303</v>
          </cell>
          <cell r="P54">
            <v>18185.4</v>
          </cell>
          <cell r="Q54">
            <v>9484</v>
          </cell>
        </row>
        <row r="54">
          <cell r="S54">
            <v>12495</v>
          </cell>
        </row>
        <row r="54">
          <cell r="U54">
            <v>3216</v>
          </cell>
          <cell r="V54">
            <v>2471.17222137312</v>
          </cell>
          <cell r="W54">
            <v>14084.86</v>
          </cell>
          <cell r="X54">
            <v>0.810513218176329</v>
          </cell>
          <cell r="Y54">
            <v>13.8637475455843</v>
          </cell>
          <cell r="Z54">
            <v>13.8637475455843</v>
          </cell>
          <cell r="AA54">
            <v>949.531264175904</v>
          </cell>
          <cell r="AB54">
            <v>11507.85</v>
          </cell>
          <cell r="AC54">
            <v>145.186694332388</v>
          </cell>
        </row>
        <row r="54">
          <cell r="AF54">
            <v>91</v>
          </cell>
          <cell r="AG54">
            <v>91</v>
          </cell>
          <cell r="AH54">
            <v>153.41672922252</v>
          </cell>
          <cell r="AI54">
            <v>1</v>
          </cell>
          <cell r="AJ54">
            <v>1</v>
          </cell>
          <cell r="AK54">
            <v>68.236902902971</v>
          </cell>
        </row>
        <row r="54">
          <cell r="AN54">
            <v>1000</v>
          </cell>
          <cell r="AO54">
            <v>12041.71</v>
          </cell>
          <cell r="AP54">
            <v>290.223534987971</v>
          </cell>
          <cell r="AQ54">
            <v>359.452581255224</v>
          </cell>
          <cell r="AR54">
            <v>19046</v>
          </cell>
          <cell r="AS54">
            <v>1973</v>
          </cell>
          <cell r="AT54">
            <v>437.158316890438</v>
          </cell>
          <cell r="AU54">
            <v>12</v>
          </cell>
          <cell r="AV54">
            <v>-300</v>
          </cell>
          <cell r="AW54">
            <v>0.0183772146883061</v>
          </cell>
          <cell r="AX54">
            <v>274.462782509117</v>
          </cell>
        </row>
        <row r="54">
          <cell r="BA54">
            <v>5559</v>
          </cell>
        </row>
        <row r="55">
          <cell r="B55" t="str">
            <v>富源县</v>
          </cell>
          <cell r="C55" t="str">
            <v>贫困</v>
          </cell>
          <cell r="D55">
            <v>2018</v>
          </cell>
          <cell r="E55" t="str">
            <v>省级</v>
          </cell>
        </row>
        <row r="55">
          <cell r="G55">
            <v>96295</v>
          </cell>
          <cell r="H55">
            <v>77036</v>
          </cell>
          <cell r="I55">
            <v>0</v>
          </cell>
          <cell r="J55">
            <v>0</v>
          </cell>
          <cell r="K55">
            <v>77036</v>
          </cell>
          <cell r="L55">
            <v>0</v>
          </cell>
          <cell r="M55">
            <v>0</v>
          </cell>
          <cell r="N55">
            <v>10128</v>
          </cell>
          <cell r="O55">
            <v>5894</v>
          </cell>
          <cell r="P55">
            <v>619.8</v>
          </cell>
          <cell r="Q55">
            <v>1033</v>
          </cell>
        </row>
        <row r="55">
          <cell r="U55">
            <v>1863</v>
          </cell>
          <cell r="V55">
            <v>1094.02112543554</v>
          </cell>
          <cell r="W55">
            <v>12813.29</v>
          </cell>
          <cell r="X55">
            <v>0.929743100237603</v>
          </cell>
          <cell r="Y55">
            <v>9.89460499565864</v>
          </cell>
          <cell r="Z55">
            <v>9.89460499565864</v>
          </cell>
          <cell r="AA55">
            <v>677.683776277463</v>
          </cell>
          <cell r="AB55">
            <v>4509.8</v>
          </cell>
          <cell r="AC55">
            <v>56.8970706170313</v>
          </cell>
        </row>
        <row r="55">
          <cell r="AF55">
            <v>40</v>
          </cell>
          <cell r="AG55">
            <v>40</v>
          </cell>
          <cell r="AH55">
            <v>67.4359249329759</v>
          </cell>
          <cell r="AI55">
            <v>1</v>
          </cell>
          <cell r="AJ55">
            <v>1</v>
          </cell>
          <cell r="AK55">
            <v>68.236902902971</v>
          </cell>
        </row>
        <row r="55">
          <cell r="AN55">
            <v>1000</v>
          </cell>
          <cell r="AO55">
            <v>10978.96</v>
          </cell>
          <cell r="AP55">
            <v>177.808190930653</v>
          </cell>
          <cell r="AQ55">
            <v>220.222020247234</v>
          </cell>
          <cell r="AR55">
            <v>9608</v>
          </cell>
          <cell r="AS55">
            <v>520</v>
          </cell>
          <cell r="AT55">
            <v>115.216586306654</v>
          </cell>
        </row>
        <row r="55">
          <cell r="AW55">
            <v>0.00739423258620725</v>
          </cell>
          <cell r="AX55">
            <v>110.432493963376</v>
          </cell>
        </row>
        <row r="55">
          <cell r="BA55">
            <v>3410</v>
          </cell>
        </row>
        <row r="56">
          <cell r="B56" t="str">
            <v>罗平县</v>
          </cell>
          <cell r="C56" t="str">
            <v>贫困</v>
          </cell>
          <cell r="D56">
            <v>2017</v>
          </cell>
        </row>
        <row r="56">
          <cell r="G56">
            <v>36640</v>
          </cell>
          <cell r="H56">
            <v>25648</v>
          </cell>
          <cell r="I56">
            <v>0</v>
          </cell>
          <cell r="J56">
            <v>25648</v>
          </cell>
          <cell r="K56">
            <v>0</v>
          </cell>
          <cell r="L56">
            <v>0</v>
          </cell>
          <cell r="M56">
            <v>0</v>
          </cell>
          <cell r="N56">
            <v>5854</v>
          </cell>
          <cell r="O56">
            <v>4424</v>
          </cell>
          <cell r="P56">
            <v>0</v>
          </cell>
        </row>
        <row r="56">
          <cell r="U56">
            <v>0</v>
          </cell>
          <cell r="V56">
            <v>451.184487304424</v>
          </cell>
          <cell r="W56">
            <v>14740.89</v>
          </cell>
          <cell r="X56">
            <v>0.748999986872777</v>
          </cell>
          <cell r="Y56">
            <v>3.18280054421718</v>
          </cell>
          <cell r="Z56">
            <v>1.59140027210859</v>
          </cell>
          <cell r="AA56">
            <v>108.99537136093</v>
          </cell>
          <cell r="AB56">
            <v>4259.439</v>
          </cell>
          <cell r="AC56">
            <v>53.7384366428527</v>
          </cell>
        </row>
        <row r="56">
          <cell r="AF56">
            <v>34</v>
          </cell>
          <cell r="AG56">
            <v>34</v>
          </cell>
          <cell r="AH56">
            <v>57.3205361930295</v>
          </cell>
          <cell r="AI56">
            <v>1</v>
          </cell>
          <cell r="AJ56">
            <v>1</v>
          </cell>
          <cell r="AK56">
            <v>68.236902902971</v>
          </cell>
        </row>
        <row r="56">
          <cell r="AO56">
            <v>12572.66</v>
          </cell>
          <cell r="AP56">
            <v>73.2834305707782</v>
          </cell>
          <cell r="AQ56">
            <v>90.7642389615164</v>
          </cell>
          <cell r="AR56">
            <v>5512</v>
          </cell>
          <cell r="AS56">
            <v>342</v>
          </cell>
          <cell r="AT56">
            <v>75.7770625324531</v>
          </cell>
        </row>
        <row r="56">
          <cell r="AW56">
            <v>0.00338079195181619</v>
          </cell>
          <cell r="AX56">
            <v>50.4919587607772</v>
          </cell>
        </row>
        <row r="56">
          <cell r="BA56">
            <v>957</v>
          </cell>
        </row>
        <row r="57">
          <cell r="B57" t="str">
            <v>师宗县</v>
          </cell>
          <cell r="C57" t="str">
            <v>贫困</v>
          </cell>
          <cell r="D57">
            <v>2018</v>
          </cell>
        </row>
        <row r="57">
          <cell r="G57">
            <v>64465</v>
          </cell>
          <cell r="H57">
            <v>51572</v>
          </cell>
          <cell r="I57">
            <v>0</v>
          </cell>
          <cell r="J57">
            <v>0</v>
          </cell>
          <cell r="K57">
            <v>51572</v>
          </cell>
          <cell r="L57">
            <v>0</v>
          </cell>
          <cell r="M57">
            <v>0</v>
          </cell>
          <cell r="N57">
            <v>5955</v>
          </cell>
          <cell r="O57">
            <v>5692</v>
          </cell>
          <cell r="P57">
            <v>552.6</v>
          </cell>
          <cell r="Q57">
            <v>921</v>
          </cell>
        </row>
        <row r="57">
          <cell r="U57">
            <v>1538</v>
          </cell>
          <cell r="V57">
            <v>709.362924941909</v>
          </cell>
          <cell r="W57">
            <v>12971.69</v>
          </cell>
          <cell r="X57">
            <v>0.914890584592765</v>
          </cell>
          <cell r="Y57">
            <v>6.44265949670225</v>
          </cell>
          <cell r="Z57">
            <v>3.22132974835113</v>
          </cell>
          <cell r="AA57">
            <v>220.629616791712</v>
          </cell>
          <cell r="AB57">
            <v>2897.69</v>
          </cell>
          <cell r="AC57">
            <v>36.5581783130661</v>
          </cell>
        </row>
        <row r="57">
          <cell r="AF57">
            <v>17</v>
          </cell>
          <cell r="AG57">
            <v>17</v>
          </cell>
          <cell r="AH57">
            <v>28.6602680965147</v>
          </cell>
          <cell r="AI57">
            <v>1</v>
          </cell>
          <cell r="AJ57">
            <v>1</v>
          </cell>
          <cell r="AK57">
            <v>68.236902902971</v>
          </cell>
        </row>
        <row r="57">
          <cell r="AO57">
            <v>11198.25</v>
          </cell>
          <cell r="AP57">
            <v>111.522465385216</v>
          </cell>
          <cell r="AQ57">
            <v>138.124697751765</v>
          </cell>
          <cell r="AR57">
            <v>5720</v>
          </cell>
          <cell r="AS57">
            <v>235</v>
          </cell>
          <cell r="AT57">
            <v>52.0690341962762</v>
          </cell>
        </row>
        <row r="57">
          <cell r="AW57">
            <v>0.00509870599538845</v>
          </cell>
          <cell r="AX57">
            <v>76.1489191058267</v>
          </cell>
        </row>
        <row r="57">
          <cell r="BA57">
            <v>1330</v>
          </cell>
        </row>
        <row r="58">
          <cell r="B58" t="str">
            <v>陆良县</v>
          </cell>
          <cell r="C58" t="str">
            <v>非贫困县</v>
          </cell>
        </row>
        <row r="58">
          <cell r="G58">
            <v>33845</v>
          </cell>
          <cell r="H58">
            <v>20307</v>
          </cell>
          <cell r="I58">
            <v>20307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8118</v>
          </cell>
          <cell r="O58">
            <v>3734</v>
          </cell>
          <cell r="P58">
            <v>0</v>
          </cell>
        </row>
        <row r="58">
          <cell r="U58">
            <v>988</v>
          </cell>
          <cell r="V58">
            <v>580.016292551193</v>
          </cell>
          <cell r="W58">
            <v>14189.28</v>
          </cell>
          <cell r="X58">
            <v>0.800722184820054</v>
          </cell>
          <cell r="Y58">
            <v>3.36007050416039</v>
          </cell>
          <cell r="Z58">
            <v>0.672014100832078</v>
          </cell>
          <cell r="AA58">
            <v>46.0264006257353</v>
          </cell>
          <cell r="AB58">
            <v>2938.31</v>
          </cell>
          <cell r="AC58">
            <v>37.0706531475296</v>
          </cell>
        </row>
        <row r="58">
          <cell r="AF58">
            <v>25</v>
          </cell>
          <cell r="AG58">
            <v>12.5</v>
          </cell>
          <cell r="AH58">
            <v>21.073726541555</v>
          </cell>
          <cell r="AI58">
            <v>1</v>
          </cell>
          <cell r="AJ58">
            <v>0.5</v>
          </cell>
          <cell r="AK58">
            <v>34.1184514514855</v>
          </cell>
        </row>
        <row r="58">
          <cell r="AO58">
            <v>12203.2</v>
          </cell>
          <cell r="AP58">
            <v>68.2950988593156</v>
          </cell>
          <cell r="AQ58">
            <v>84.5860056562235</v>
          </cell>
          <cell r="AR58">
            <v>7146</v>
          </cell>
          <cell r="AS58">
            <v>972</v>
          </cell>
          <cell r="AT58">
            <v>215.36638825013</v>
          </cell>
        </row>
        <row r="58">
          <cell r="AW58">
            <v>0.00372909918047352</v>
          </cell>
          <cell r="AX58">
            <v>55.693909805413</v>
          </cell>
        </row>
        <row r="58">
          <cell r="BA58">
            <v>1074</v>
          </cell>
        </row>
        <row r="59">
          <cell r="B59" t="str">
            <v>会泽县</v>
          </cell>
          <cell r="C59" t="str">
            <v>深度贫困</v>
          </cell>
          <cell r="D59">
            <v>2020</v>
          </cell>
          <cell r="E59" t="str">
            <v>国家</v>
          </cell>
        </row>
        <row r="59">
          <cell r="G59">
            <v>314717</v>
          </cell>
          <cell r="H59">
            <v>314717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314717</v>
          </cell>
          <cell r="N59">
            <v>38583</v>
          </cell>
          <cell r="O59">
            <v>83627</v>
          </cell>
          <cell r="P59">
            <v>65885.6</v>
          </cell>
          <cell r="Q59">
            <v>5196</v>
          </cell>
        </row>
        <row r="59">
          <cell r="S59">
            <v>62768</v>
          </cell>
        </row>
        <row r="59">
          <cell r="U59">
            <v>5229</v>
          </cell>
          <cell r="V59">
            <v>5670.3148903787</v>
          </cell>
          <cell r="W59">
            <v>10887.77</v>
          </cell>
          <cell r="X59">
            <v>1.11029118056871</v>
          </cell>
          <cell r="Y59">
            <v>39.2265874094925</v>
          </cell>
          <cell r="Z59">
            <v>39.2265874094925</v>
          </cell>
          <cell r="AA59">
            <v>2686.63801109862</v>
          </cell>
          <cell r="AB59">
            <v>19899.93</v>
          </cell>
          <cell r="AC59">
            <v>251.063843736746</v>
          </cell>
        </row>
        <row r="59">
          <cell r="AF59">
            <v>69</v>
          </cell>
          <cell r="AG59">
            <v>69</v>
          </cell>
          <cell r="AH59">
            <v>116.326970509383</v>
          </cell>
          <cell r="AI59">
            <v>1</v>
          </cell>
          <cell r="AJ59">
            <v>1</v>
          </cell>
          <cell r="AK59">
            <v>68.236902902971</v>
          </cell>
        </row>
        <row r="59">
          <cell r="AN59">
            <v>3657</v>
          </cell>
          <cell r="AO59">
            <v>9419.47</v>
          </cell>
          <cell r="AP59">
            <v>550.721420631947</v>
          </cell>
          <cell r="AQ59">
            <v>682.088846471056</v>
          </cell>
          <cell r="AR59">
            <v>36904</v>
          </cell>
          <cell r="AS59">
            <v>1679</v>
          </cell>
          <cell r="AT59">
            <v>372.016631555523</v>
          </cell>
          <cell r="AU59">
            <v>7</v>
          </cell>
          <cell r="AV59">
            <v>-100</v>
          </cell>
          <cell r="AW59">
            <v>0.0426126739634184</v>
          </cell>
          <cell r="AX59">
            <v>636.418155009956</v>
          </cell>
        </row>
        <row r="59">
          <cell r="BA59">
            <v>14040</v>
          </cell>
        </row>
        <row r="60">
          <cell r="B60" t="str">
            <v>玉溪市合计</v>
          </cell>
          <cell r="C60">
            <v>1</v>
          </cell>
        </row>
        <row r="60">
          <cell r="G60">
            <v>85777</v>
          </cell>
          <cell r="H60">
            <v>51466.2</v>
          </cell>
          <cell r="I60">
            <v>51466.2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10682</v>
          </cell>
          <cell r="O60">
            <v>5246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2860</v>
          </cell>
          <cell r="V60">
            <v>997.364142766745</v>
          </cell>
        </row>
        <row r="60">
          <cell r="X60">
            <v>3.83963315036484</v>
          </cell>
          <cell r="Y60">
            <v>4.33370121576842</v>
          </cell>
          <cell r="Z60">
            <v>0.866740243153684</v>
          </cell>
          <cell r="AA60">
            <v>59.363238986271</v>
          </cell>
          <cell r="AB60">
            <v>7595.64</v>
          </cell>
          <cell r="AC60">
            <v>95.8290091493076</v>
          </cell>
        </row>
        <row r="60">
          <cell r="AF60">
            <v>84</v>
          </cell>
          <cell r="AG60">
            <v>42</v>
          </cell>
          <cell r="AH60">
            <v>70.8077211796247</v>
          </cell>
          <cell r="AI60">
            <v>5.52816082872936</v>
          </cell>
          <cell r="AJ60">
            <v>2.76408041436468</v>
          </cell>
          <cell r="AK60">
            <v>188.612286851006</v>
          </cell>
        </row>
        <row r="60">
          <cell r="AN60">
            <v>0</v>
          </cell>
          <cell r="AO60">
            <v>141714.97</v>
          </cell>
          <cell r="AP60">
            <v>147.790033971022</v>
          </cell>
          <cell r="AQ60">
            <v>183.043422708234</v>
          </cell>
          <cell r="AR60">
            <v>9958</v>
          </cell>
          <cell r="AS60">
            <v>724</v>
          </cell>
          <cell r="AT60">
            <v>160.416939396187</v>
          </cell>
          <cell r="AU60">
            <v>0</v>
          </cell>
          <cell r="AV60">
            <v>0</v>
          </cell>
          <cell r="AW60">
            <v>0.0243839264971575</v>
          </cell>
          <cell r="AX60">
            <v>364.172723038722</v>
          </cell>
        </row>
        <row r="60">
          <cell r="BA60">
            <v>2119</v>
          </cell>
        </row>
        <row r="61">
          <cell r="B61" t="str">
            <v>玉溪市本级</v>
          </cell>
          <cell r="C61">
            <v>2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1">
          <cell r="P61">
            <v>0</v>
          </cell>
        </row>
        <row r="61">
          <cell r="V61">
            <v>0</v>
          </cell>
        </row>
        <row r="61">
          <cell r="AG61">
            <v>0</v>
          </cell>
          <cell r="AH61">
            <v>0</v>
          </cell>
        </row>
        <row r="61">
          <cell r="AJ61">
            <v>0</v>
          </cell>
          <cell r="AK61">
            <v>0</v>
          </cell>
        </row>
        <row r="61">
          <cell r="BA61">
            <v>0</v>
          </cell>
        </row>
        <row r="62">
          <cell r="B62" t="str">
            <v>县级小计</v>
          </cell>
          <cell r="C62">
            <v>3</v>
          </cell>
        </row>
        <row r="62">
          <cell r="G62">
            <v>85777</v>
          </cell>
          <cell r="H62">
            <v>51466.2</v>
          </cell>
          <cell r="I62">
            <v>51466.2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10682</v>
          </cell>
          <cell r="O62">
            <v>5246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2860</v>
          </cell>
          <cell r="V62">
            <v>997.364142766745</v>
          </cell>
        </row>
        <row r="62">
          <cell r="X62">
            <v>3.83963315036484</v>
          </cell>
          <cell r="Y62">
            <v>4.33370121576842</v>
          </cell>
          <cell r="Z62">
            <v>0.866740243153684</v>
          </cell>
          <cell r="AA62">
            <v>59.363238986271</v>
          </cell>
          <cell r="AB62">
            <v>7595.64</v>
          </cell>
          <cell r="AC62">
            <v>95.8290091493076</v>
          </cell>
        </row>
        <row r="62">
          <cell r="AF62">
            <v>84</v>
          </cell>
          <cell r="AG62">
            <v>42</v>
          </cell>
          <cell r="AH62">
            <v>70.8077211796247</v>
          </cell>
          <cell r="AI62">
            <v>5.52816082872936</v>
          </cell>
          <cell r="AJ62">
            <v>2.76408041436468</v>
          </cell>
          <cell r="AK62">
            <v>188.612286851006</v>
          </cell>
        </row>
        <row r="62">
          <cell r="AN62">
            <v>0</v>
          </cell>
          <cell r="AO62">
            <v>141714.97</v>
          </cell>
          <cell r="AP62">
            <v>147.790033971022</v>
          </cell>
          <cell r="AQ62">
            <v>183.043422708234</v>
          </cell>
          <cell r="AR62">
            <v>9958</v>
          </cell>
          <cell r="AS62">
            <v>724</v>
          </cell>
          <cell r="AT62">
            <v>160.416939396187</v>
          </cell>
          <cell r="AU62">
            <v>0</v>
          </cell>
          <cell r="AV62">
            <v>0</v>
          </cell>
          <cell r="AW62">
            <v>0.0243839264971575</v>
          </cell>
          <cell r="AX62">
            <v>364.172723038722</v>
          </cell>
        </row>
        <row r="62">
          <cell r="BA62">
            <v>2119</v>
          </cell>
        </row>
        <row r="63">
          <cell r="B63" t="str">
            <v>红塔区</v>
          </cell>
          <cell r="C63" t="str">
            <v>非贫困县</v>
          </cell>
        </row>
        <row r="63">
          <cell r="G63">
            <v>5253</v>
          </cell>
          <cell r="H63">
            <v>3151.8</v>
          </cell>
          <cell r="I63">
            <v>3151.8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121</v>
          </cell>
          <cell r="O63">
            <v>343</v>
          </cell>
          <cell r="P63">
            <v>0</v>
          </cell>
        </row>
        <row r="63">
          <cell r="U63">
            <v>212</v>
          </cell>
          <cell r="V63">
            <v>36.499679639906</v>
          </cell>
          <cell r="W63">
            <v>22728.87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667.96</v>
          </cell>
          <cell r="AC63">
            <v>8.4271957269396</v>
          </cell>
        </row>
        <row r="63">
          <cell r="AF63">
            <v>15</v>
          </cell>
          <cell r="AG63">
            <v>7.5</v>
          </cell>
          <cell r="AH63">
            <v>12.644235924933</v>
          </cell>
          <cell r="AI63">
            <v>0.908561928512053</v>
          </cell>
          <cell r="AJ63">
            <v>0.454280964256026</v>
          </cell>
          <cell r="AK63">
            <v>30.9987260486065</v>
          </cell>
        </row>
        <row r="63">
          <cell r="AO63">
            <v>19838.1</v>
          </cell>
          <cell r="AP63">
            <v>7.83089004491358</v>
          </cell>
          <cell r="AQ63">
            <v>9.69884692599685</v>
          </cell>
          <cell r="AR63">
            <v>82</v>
          </cell>
          <cell r="AS63">
            <v>39</v>
          </cell>
          <cell r="AT63">
            <v>8.64124397299904</v>
          </cell>
        </row>
        <row r="63">
          <cell r="AW63">
            <v>0.00296499111815974</v>
          </cell>
          <cell r="AX63">
            <v>44.2819941001598</v>
          </cell>
        </row>
        <row r="63">
          <cell r="BA63">
            <v>151</v>
          </cell>
        </row>
        <row r="64">
          <cell r="B64" t="str">
            <v>通海县</v>
          </cell>
          <cell r="C64" t="str">
            <v>非贫困县</v>
          </cell>
        </row>
        <row r="64">
          <cell r="G64">
            <v>2166</v>
          </cell>
          <cell r="H64">
            <v>1299.6</v>
          </cell>
          <cell r="I64">
            <v>1299.6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349</v>
          </cell>
          <cell r="O64">
            <v>88</v>
          </cell>
          <cell r="P64">
            <v>0</v>
          </cell>
        </row>
        <row r="64">
          <cell r="U64">
            <v>66</v>
          </cell>
          <cell r="V64">
            <v>28.8015068128477</v>
          </cell>
          <cell r="W64">
            <v>15741.25</v>
          </cell>
          <cell r="X64">
            <v>0.655200349559207</v>
          </cell>
          <cell r="Y64">
            <v>0.16478288791414</v>
          </cell>
          <cell r="Z64">
            <v>0.0329565775828281</v>
          </cell>
          <cell r="AA64">
            <v>2.25720359320169</v>
          </cell>
          <cell r="AB64">
            <v>40</v>
          </cell>
          <cell r="AC64">
            <v>0.504652717344727</v>
          </cell>
        </row>
        <row r="64">
          <cell r="AF64">
            <v>6</v>
          </cell>
          <cell r="AG64">
            <v>3</v>
          </cell>
          <cell r="AH64">
            <v>5.05769436997319</v>
          </cell>
          <cell r="AI64">
            <v>1</v>
          </cell>
          <cell r="AJ64">
            <v>0.5</v>
          </cell>
          <cell r="AK64">
            <v>34.1184514514855</v>
          </cell>
        </row>
        <row r="64">
          <cell r="AO64">
            <v>13611.79</v>
          </cell>
          <cell r="AP64">
            <v>3.93452433515357</v>
          </cell>
          <cell r="AQ64">
            <v>4.8730538973728</v>
          </cell>
          <cell r="AR64">
            <v>333</v>
          </cell>
          <cell r="AS64">
            <v>16</v>
          </cell>
          <cell r="AT64">
            <v>3.54512573251242</v>
          </cell>
        </row>
        <row r="64">
          <cell r="AW64">
            <v>0.00182975889404355</v>
          </cell>
          <cell r="AX64">
            <v>27.3273575945957</v>
          </cell>
        </row>
        <row r="64">
          <cell r="BA64">
            <v>106</v>
          </cell>
        </row>
        <row r="65">
          <cell r="B65" t="str">
            <v>江川区</v>
          </cell>
          <cell r="C65" t="str">
            <v>非贫困县</v>
          </cell>
        </row>
        <row r="65">
          <cell r="G65">
            <v>6785</v>
          </cell>
          <cell r="H65">
            <v>4071</v>
          </cell>
          <cell r="I65">
            <v>4071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550</v>
          </cell>
          <cell r="O65">
            <v>19</v>
          </cell>
          <cell r="P65">
            <v>0</v>
          </cell>
        </row>
        <row r="65">
          <cell r="U65">
            <v>315</v>
          </cell>
          <cell r="V65">
            <v>68.7574129704277</v>
          </cell>
          <cell r="W65">
            <v>17456.44</v>
          </cell>
          <cell r="X65">
            <v>0.494374047104228</v>
          </cell>
          <cell r="Y65">
            <v>0.362623363550952</v>
          </cell>
          <cell r="Z65">
            <v>0.0725246727101903</v>
          </cell>
          <cell r="AA65">
            <v>4.96723154659467</v>
          </cell>
          <cell r="AB65">
            <v>79</v>
          </cell>
          <cell r="AC65">
            <v>0.996689116755836</v>
          </cell>
        </row>
        <row r="65">
          <cell r="AF65">
            <v>1</v>
          </cell>
          <cell r="AG65">
            <v>0.5</v>
          </cell>
          <cell r="AH65">
            <v>0.842949061662199</v>
          </cell>
          <cell r="AI65">
            <v>0.519893899204244</v>
          </cell>
          <cell r="AJ65">
            <v>0.259946949602122</v>
          </cell>
          <cell r="AK65">
            <v>17.7379747599235</v>
          </cell>
        </row>
        <row r="65">
          <cell r="AO65">
            <v>14973.89</v>
          </cell>
          <cell r="AP65">
            <v>12.1608374644131</v>
          </cell>
          <cell r="AQ65">
            <v>15.0616469370401</v>
          </cell>
          <cell r="AR65">
            <v>538</v>
          </cell>
          <cell r="AS65">
            <v>12</v>
          </cell>
          <cell r="AT65">
            <v>2.65884429938432</v>
          </cell>
        </row>
        <row r="65">
          <cell r="AW65">
            <v>0.00273115821352222</v>
          </cell>
          <cell r="AX65">
            <v>40.7897113610437</v>
          </cell>
        </row>
        <row r="65">
          <cell r="BA65">
            <v>152</v>
          </cell>
        </row>
        <row r="66">
          <cell r="B66" t="str">
            <v>澄江市</v>
          </cell>
          <cell r="C66" t="str">
            <v>非贫困县</v>
          </cell>
        </row>
        <row r="66">
          <cell r="G66">
            <v>6899</v>
          </cell>
          <cell r="H66">
            <v>4139.4</v>
          </cell>
          <cell r="I66">
            <v>4139.4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641</v>
          </cell>
          <cell r="O66">
            <v>272</v>
          </cell>
          <cell r="P66">
            <v>0</v>
          </cell>
        </row>
        <row r="66">
          <cell r="U66">
            <v>312</v>
          </cell>
          <cell r="V66">
            <v>73.5480159613388</v>
          </cell>
          <cell r="W66">
            <v>17907.15</v>
          </cell>
          <cell r="X66">
            <v>0.452112826610007</v>
          </cell>
          <cell r="Y66">
            <v>0.340893071263945</v>
          </cell>
          <cell r="Z66">
            <v>0.068178614252789</v>
          </cell>
          <cell r="AA66">
            <v>4.66956900133626</v>
          </cell>
          <cell r="AB66">
            <v>135</v>
          </cell>
          <cell r="AC66">
            <v>1.70320292103845</v>
          </cell>
        </row>
        <row r="66">
          <cell r="AF66">
            <v>2</v>
          </cell>
          <cell r="AG66">
            <v>1</v>
          </cell>
          <cell r="AH66">
            <v>1.6858981233244</v>
          </cell>
          <cell r="AI66">
            <v>0.0108695652173913</v>
          </cell>
          <cell r="AJ66">
            <v>0.00543478260869565</v>
          </cell>
          <cell r="AK66">
            <v>0.37085273316832</v>
          </cell>
        </row>
        <row r="66">
          <cell r="AO66">
            <v>15535.39</v>
          </cell>
          <cell r="AP66">
            <v>11.5111821460549</v>
          </cell>
          <cell r="AQ66">
            <v>14.2570247994188</v>
          </cell>
          <cell r="AR66">
            <v>600</v>
          </cell>
          <cell r="AS66">
            <v>41</v>
          </cell>
          <cell r="AT66">
            <v>9.08438468956309</v>
          </cell>
        </row>
        <row r="66">
          <cell r="AW66">
            <v>0.00251878482383342</v>
          </cell>
          <cell r="AX66">
            <v>37.6179254047109</v>
          </cell>
        </row>
        <row r="66">
          <cell r="BA66">
            <v>143</v>
          </cell>
        </row>
        <row r="67">
          <cell r="B67" t="str">
            <v>华宁县</v>
          </cell>
          <cell r="C67" t="str">
            <v>非贫困县</v>
          </cell>
        </row>
        <row r="67">
          <cell r="G67">
            <v>9464</v>
          </cell>
          <cell r="H67">
            <v>5678.4</v>
          </cell>
          <cell r="I67">
            <v>5678.4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957</v>
          </cell>
          <cell r="O67">
            <v>102</v>
          </cell>
          <cell r="P67">
            <v>0</v>
          </cell>
        </row>
        <row r="67">
          <cell r="U67">
            <v>280</v>
          </cell>
          <cell r="V67">
            <v>97.2515935782509</v>
          </cell>
          <cell r="W67">
            <v>17662.9</v>
          </cell>
          <cell r="X67">
            <v>0.475015143189878</v>
          </cell>
          <cell r="Y67">
            <v>0.495013280718171</v>
          </cell>
          <cell r="Z67">
            <v>0.0990026561436343</v>
          </cell>
          <cell r="AA67">
            <v>6.78071473356994</v>
          </cell>
          <cell r="AB67">
            <v>3636.1</v>
          </cell>
          <cell r="AC67">
            <v>45.8741936384291</v>
          </cell>
        </row>
        <row r="67">
          <cell r="AF67">
            <v>8</v>
          </cell>
          <cell r="AG67">
            <v>4</v>
          </cell>
          <cell r="AH67">
            <v>6.74359249329759</v>
          </cell>
          <cell r="AI67">
            <v>0.781143344709898</v>
          </cell>
          <cell r="AJ67">
            <v>0.390571672354949</v>
          </cell>
          <cell r="AK67">
            <v>26.6514012831356</v>
          </cell>
        </row>
        <row r="67">
          <cell r="AO67">
            <v>14843.74</v>
          </cell>
          <cell r="AP67">
            <v>19.7918222496487</v>
          </cell>
          <cell r="AQ67">
            <v>24.5129038059428</v>
          </cell>
          <cell r="AR67">
            <v>912</v>
          </cell>
          <cell r="AS67">
            <v>45</v>
          </cell>
          <cell r="AT67">
            <v>9.9706661226912</v>
          </cell>
        </row>
        <row r="67">
          <cell r="AW67">
            <v>0.0028884217679352</v>
          </cell>
          <cell r="AX67">
            <v>43.1384346830238</v>
          </cell>
        </row>
        <row r="67">
          <cell r="BA67">
            <v>261</v>
          </cell>
        </row>
        <row r="68">
          <cell r="B68" t="str">
            <v>易门县</v>
          </cell>
          <cell r="C68" t="str">
            <v>非贫困县</v>
          </cell>
        </row>
        <row r="68">
          <cell r="G68">
            <v>11773</v>
          </cell>
          <cell r="H68">
            <v>7063.8</v>
          </cell>
          <cell r="I68">
            <v>7063.8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1106</v>
          </cell>
          <cell r="O68">
            <v>1238</v>
          </cell>
          <cell r="P68">
            <v>0</v>
          </cell>
        </row>
        <row r="68">
          <cell r="U68">
            <v>521</v>
          </cell>
          <cell r="V68">
            <v>125.532309153754</v>
          </cell>
          <cell r="W68">
            <v>19520.29</v>
          </cell>
          <cell r="X68">
            <v>0.30085533237192</v>
          </cell>
          <cell r="Y68">
            <v>0.387471582561796</v>
          </cell>
          <cell r="Z68">
            <v>0.0774943165123593</v>
          </cell>
          <cell r="AA68">
            <v>5.30760359581598</v>
          </cell>
          <cell r="AB68">
            <v>215</v>
          </cell>
          <cell r="AC68">
            <v>2.71250835572791</v>
          </cell>
        </row>
        <row r="68">
          <cell r="AF68">
            <v>19</v>
          </cell>
          <cell r="AG68">
            <v>9.5</v>
          </cell>
          <cell r="AH68">
            <v>16.0160321715818</v>
          </cell>
          <cell r="AI68">
            <v>0.814678899082569</v>
          </cell>
          <cell r="AJ68">
            <v>0.407339449541284</v>
          </cell>
          <cell r="AK68">
            <v>27.7955824668982</v>
          </cell>
        </row>
        <row r="68">
          <cell r="AO68">
            <v>17477.3</v>
          </cell>
          <cell r="AP68">
            <v>15.0547671608315</v>
          </cell>
          <cell r="AQ68">
            <v>18.6458858906172</v>
          </cell>
          <cell r="AR68">
            <v>1022</v>
          </cell>
          <cell r="AS68">
            <v>84</v>
          </cell>
          <cell r="AT68">
            <v>18.6119100956902</v>
          </cell>
        </row>
        <row r="68">
          <cell r="AW68">
            <v>0.00263402837032582</v>
          </cell>
          <cell r="AX68">
            <v>39.3390820093976</v>
          </cell>
        </row>
        <row r="68">
          <cell r="BA68">
            <v>254</v>
          </cell>
        </row>
        <row r="69">
          <cell r="B69" t="str">
            <v>峨山县</v>
          </cell>
          <cell r="C69" t="str">
            <v>非贫困县</v>
          </cell>
        </row>
        <row r="69">
          <cell r="G69">
            <v>10779</v>
          </cell>
          <cell r="H69">
            <v>6467.4</v>
          </cell>
          <cell r="I69">
            <v>6467.4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1745</v>
          </cell>
          <cell r="O69">
            <v>308</v>
          </cell>
          <cell r="P69">
            <v>0</v>
          </cell>
        </row>
        <row r="69">
          <cell r="U69">
            <v>443</v>
          </cell>
          <cell r="V69">
            <v>149.537472065034</v>
          </cell>
          <cell r="W69">
            <v>19344.76</v>
          </cell>
          <cell r="X69">
            <v>0.317314057568501</v>
          </cell>
          <cell r="Y69">
            <v>0.39740412569879</v>
          </cell>
          <cell r="Z69">
            <v>0.0794808251397581</v>
          </cell>
          <cell r="AA69">
            <v>5.44366002947999</v>
          </cell>
          <cell r="AB69">
            <v>893</v>
          </cell>
          <cell r="AC69">
            <v>11.266371914721</v>
          </cell>
        </row>
        <row r="69">
          <cell r="AF69">
            <v>5</v>
          </cell>
          <cell r="AG69">
            <v>2.5</v>
          </cell>
          <cell r="AH69">
            <v>4.21474530831099</v>
          </cell>
          <cell r="AI69">
            <v>0.124774774774775</v>
          </cell>
          <cell r="AJ69">
            <v>0.0623873873873875</v>
          </cell>
          <cell r="AK69">
            <v>4.2571220955232</v>
          </cell>
        </row>
        <row r="69">
          <cell r="AO69">
            <v>16925.47</v>
          </cell>
          <cell r="AP69">
            <v>17.901534173054</v>
          </cell>
          <cell r="AQ69">
            <v>22.1717121156269</v>
          </cell>
          <cell r="AR69">
            <v>1518</v>
          </cell>
          <cell r="AS69">
            <v>227</v>
          </cell>
          <cell r="AT69">
            <v>50.29647133002</v>
          </cell>
        </row>
        <row r="69">
          <cell r="AW69">
            <v>0.00275886681194875</v>
          </cell>
          <cell r="AX69">
            <v>41.203537893114</v>
          </cell>
        </row>
        <row r="69">
          <cell r="BA69">
            <v>288</v>
          </cell>
        </row>
        <row r="70">
          <cell r="B70" t="str">
            <v>新平县</v>
          </cell>
          <cell r="C70" t="str">
            <v>非贫困县</v>
          </cell>
        </row>
        <row r="70">
          <cell r="G70">
            <v>10233</v>
          </cell>
          <cell r="H70">
            <v>6139.8</v>
          </cell>
          <cell r="I70">
            <v>6139.8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1924</v>
          </cell>
          <cell r="O70">
            <v>1042</v>
          </cell>
          <cell r="P70">
            <v>0</v>
          </cell>
        </row>
        <row r="70">
          <cell r="U70">
            <v>287</v>
          </cell>
          <cell r="V70">
            <v>148.462531622871</v>
          </cell>
          <cell r="W70">
            <v>16764.93</v>
          </cell>
          <cell r="X70">
            <v>0.559214091886813</v>
          </cell>
          <cell r="Y70">
            <v>0.679836571506799</v>
          </cell>
          <cell r="Z70">
            <v>0.13596731430136</v>
          </cell>
          <cell r="AA70">
            <v>9.31243268897332</v>
          </cell>
          <cell r="AB70">
            <v>1668.7</v>
          </cell>
          <cell r="AC70">
            <v>21.0528497358287</v>
          </cell>
        </row>
        <row r="70">
          <cell r="AF70">
            <v>25</v>
          </cell>
          <cell r="AG70">
            <v>12.5</v>
          </cell>
          <cell r="AH70">
            <v>21.073726541555</v>
          </cell>
          <cell r="AI70">
            <v>0.918070444104135</v>
          </cell>
          <cell r="AJ70">
            <v>0.459035222052067</v>
          </cell>
          <cell r="AK70">
            <v>31.3231418762106</v>
          </cell>
        </row>
        <row r="70">
          <cell r="AO70">
            <v>14060.49</v>
          </cell>
          <cell r="AP70">
            <v>23.3831659351843</v>
          </cell>
          <cell r="AQ70">
            <v>28.9609157771081</v>
          </cell>
          <cell r="AR70">
            <v>1861</v>
          </cell>
          <cell r="AS70">
            <v>63</v>
          </cell>
          <cell r="AT70">
            <v>13.9589325717677</v>
          </cell>
        </row>
        <row r="70">
          <cell r="AW70">
            <v>0.00334812683483963</v>
          </cell>
          <cell r="AX70">
            <v>50.0041068719881</v>
          </cell>
        </row>
        <row r="70">
          <cell r="BA70">
            <v>324</v>
          </cell>
        </row>
        <row r="71">
          <cell r="B71" t="str">
            <v>元江县</v>
          </cell>
          <cell r="C71" t="str">
            <v>非贫困县</v>
          </cell>
        </row>
        <row r="71">
          <cell r="G71">
            <v>22425</v>
          </cell>
          <cell r="H71">
            <v>13455</v>
          </cell>
          <cell r="I71">
            <v>13455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3289</v>
          </cell>
          <cell r="O71">
            <v>1834</v>
          </cell>
          <cell r="P71">
            <v>0</v>
          </cell>
        </row>
        <row r="71">
          <cell r="U71">
            <v>424</v>
          </cell>
          <cell r="V71">
            <v>268.973620962314</v>
          </cell>
          <cell r="W71">
            <v>16484.09</v>
          </cell>
          <cell r="X71">
            <v>0.585547302074289</v>
          </cell>
          <cell r="Y71">
            <v>1.50567633255383</v>
          </cell>
          <cell r="Z71">
            <v>0.301135266510765</v>
          </cell>
          <cell r="AA71">
            <v>20.6248237972992</v>
          </cell>
          <cell r="AB71">
            <v>260.88</v>
          </cell>
          <cell r="AC71">
            <v>3.29134502252231</v>
          </cell>
        </row>
        <row r="71">
          <cell r="AF71">
            <v>3</v>
          </cell>
          <cell r="AG71">
            <v>1.5</v>
          </cell>
          <cell r="AH71">
            <v>2.5288471849866</v>
          </cell>
          <cell r="AI71">
            <v>0.4501679731243</v>
          </cell>
          <cell r="AJ71">
            <v>0.22508398656215</v>
          </cell>
          <cell r="AK71">
            <v>15.359034136055</v>
          </cell>
        </row>
        <row r="71">
          <cell r="AO71">
            <v>14448.8</v>
          </cell>
          <cell r="AP71">
            <v>36.2213104617685</v>
          </cell>
          <cell r="AQ71">
            <v>44.8614325591106</v>
          </cell>
          <cell r="AR71">
            <v>3092</v>
          </cell>
          <cell r="AS71">
            <v>197</v>
          </cell>
          <cell r="AT71">
            <v>43.6493605815592</v>
          </cell>
        </row>
        <row r="71">
          <cell r="AW71">
            <v>0.00270978966254916</v>
          </cell>
          <cell r="AX71">
            <v>40.4705731206886</v>
          </cell>
        </row>
        <row r="71">
          <cell r="BA71">
            <v>440</v>
          </cell>
        </row>
        <row r="72">
          <cell r="B72" t="str">
            <v>红河州合计</v>
          </cell>
          <cell r="C72">
            <v>1</v>
          </cell>
        </row>
        <row r="72">
          <cell r="G72">
            <v>819007</v>
          </cell>
          <cell r="H72">
            <v>673466.6</v>
          </cell>
          <cell r="I72">
            <v>118389.6</v>
          </cell>
          <cell r="J72">
            <v>23216.2</v>
          </cell>
          <cell r="K72">
            <v>38713.6</v>
          </cell>
          <cell r="L72">
            <v>422872.2</v>
          </cell>
          <cell r="M72">
            <v>70275</v>
          </cell>
          <cell r="N72">
            <v>77601</v>
          </cell>
          <cell r="O72">
            <v>75806</v>
          </cell>
          <cell r="P72">
            <v>5923.2</v>
          </cell>
          <cell r="Q72">
            <v>9872</v>
          </cell>
          <cell r="R72">
            <v>0</v>
          </cell>
          <cell r="S72">
            <v>0</v>
          </cell>
          <cell r="T72">
            <v>0</v>
          </cell>
          <cell r="U72">
            <v>11924</v>
          </cell>
          <cell r="V72">
            <v>8812.2666278268</v>
          </cell>
        </row>
        <row r="72">
          <cell r="X72">
            <v>9.83862422947887</v>
          </cell>
          <cell r="Y72">
            <v>69.4991155898905</v>
          </cell>
          <cell r="Z72">
            <v>53.436093377372</v>
          </cell>
          <cell r="AA72">
            <v>3659.85034929452</v>
          </cell>
          <cell r="AB72">
            <v>69842.21</v>
          </cell>
          <cell r="AC72">
            <v>881.151526546527</v>
          </cell>
        </row>
        <row r="72">
          <cell r="AF72">
            <v>415</v>
          </cell>
          <cell r="AG72">
            <v>300</v>
          </cell>
          <cell r="AH72">
            <v>505.769436997319</v>
          </cell>
          <cell r="AI72">
            <v>12.740524025349</v>
          </cell>
          <cell r="AJ72">
            <v>9.793555932605</v>
          </cell>
          <cell r="AK72">
            <v>668.281925247982</v>
          </cell>
        </row>
        <row r="72">
          <cell r="AN72">
            <v>7015</v>
          </cell>
          <cell r="AO72">
            <v>162663.87</v>
          </cell>
          <cell r="AP72">
            <v>1531.00870655172</v>
          </cell>
          <cell r="AQ72">
            <v>1896.21090349219</v>
          </cell>
          <cell r="AR72">
            <v>71077</v>
          </cell>
          <cell r="AS72">
            <v>6524</v>
          </cell>
          <cell r="AT72">
            <v>1445.52501743194</v>
          </cell>
          <cell r="AU72">
            <v>65</v>
          </cell>
          <cell r="AV72">
            <v>-1600</v>
          </cell>
          <cell r="AW72">
            <v>0.0889125961468429</v>
          </cell>
          <cell r="AX72">
            <v>1327.90517782329</v>
          </cell>
        </row>
        <row r="72">
          <cell r="BA72">
            <v>24613</v>
          </cell>
        </row>
        <row r="73">
          <cell r="B73" t="str">
            <v>红河州本级</v>
          </cell>
          <cell r="C73">
            <v>2</v>
          </cell>
        </row>
        <row r="73"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3">
          <cell r="P73">
            <v>0</v>
          </cell>
        </row>
        <row r="73">
          <cell r="V73">
            <v>0</v>
          </cell>
        </row>
        <row r="73">
          <cell r="AG73">
            <v>0</v>
          </cell>
          <cell r="AH73">
            <v>0</v>
          </cell>
        </row>
        <row r="73">
          <cell r="AJ73">
            <v>0</v>
          </cell>
          <cell r="AK73">
            <v>0</v>
          </cell>
        </row>
        <row r="73">
          <cell r="BA73">
            <v>0</v>
          </cell>
        </row>
        <row r="74">
          <cell r="B74" t="str">
            <v>县级小计</v>
          </cell>
          <cell r="C74">
            <v>3</v>
          </cell>
        </row>
        <row r="74">
          <cell r="G74">
            <v>819007</v>
          </cell>
          <cell r="H74">
            <v>673466.6</v>
          </cell>
          <cell r="I74">
            <v>118389.6</v>
          </cell>
          <cell r="J74">
            <v>23216.2</v>
          </cell>
          <cell r="K74">
            <v>38713.6</v>
          </cell>
          <cell r="L74">
            <v>422872.2</v>
          </cell>
          <cell r="M74">
            <v>70275</v>
          </cell>
          <cell r="N74">
            <v>77601</v>
          </cell>
          <cell r="O74">
            <v>75806</v>
          </cell>
          <cell r="P74">
            <v>5923.2</v>
          </cell>
          <cell r="Q74">
            <v>9872</v>
          </cell>
          <cell r="R74">
            <v>0</v>
          </cell>
          <cell r="S74">
            <v>0</v>
          </cell>
          <cell r="T74">
            <v>0</v>
          </cell>
          <cell r="U74">
            <v>11924</v>
          </cell>
          <cell r="V74">
            <v>8812.2666278268</v>
          </cell>
        </row>
        <row r="74">
          <cell r="X74">
            <v>9.83862422947887</v>
          </cell>
          <cell r="Y74">
            <v>69.4991155898905</v>
          </cell>
          <cell r="Z74">
            <v>53.436093377372</v>
          </cell>
          <cell r="AA74">
            <v>3659.85034929452</v>
          </cell>
          <cell r="AB74">
            <v>69842.21</v>
          </cell>
          <cell r="AC74">
            <v>881.151526546527</v>
          </cell>
        </row>
        <row r="74">
          <cell r="AF74">
            <v>415</v>
          </cell>
          <cell r="AG74">
            <v>300</v>
          </cell>
          <cell r="AH74">
            <v>505.769436997319</v>
          </cell>
          <cell r="AI74">
            <v>12.740524025349</v>
          </cell>
          <cell r="AJ74">
            <v>9.793555932605</v>
          </cell>
          <cell r="AK74">
            <v>668.281925247982</v>
          </cell>
        </row>
        <row r="74">
          <cell r="AN74">
            <v>7015</v>
          </cell>
          <cell r="AO74">
            <v>162663.87</v>
          </cell>
          <cell r="AP74">
            <v>1531.00870655172</v>
          </cell>
          <cell r="AQ74">
            <v>1896.21090349219</v>
          </cell>
          <cell r="AR74">
            <v>71077</v>
          </cell>
          <cell r="AS74">
            <v>6524</v>
          </cell>
          <cell r="AT74">
            <v>1445.52501743194</v>
          </cell>
          <cell r="AU74">
            <v>65</v>
          </cell>
          <cell r="AV74">
            <v>-1600</v>
          </cell>
          <cell r="AW74">
            <v>0.0889125961468429</v>
          </cell>
          <cell r="AX74">
            <v>1327.90517782329</v>
          </cell>
        </row>
        <row r="74">
          <cell r="BA74">
            <v>24613</v>
          </cell>
        </row>
        <row r="75">
          <cell r="B75" t="str">
            <v>个旧市</v>
          </cell>
          <cell r="C75" t="str">
            <v>非贫困县</v>
          </cell>
        </row>
        <row r="75">
          <cell r="G75">
            <v>11957</v>
          </cell>
          <cell r="H75">
            <v>7174.2</v>
          </cell>
          <cell r="I75">
            <v>7174.2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1493</v>
          </cell>
          <cell r="O75">
            <v>2096</v>
          </cell>
          <cell r="P75">
            <v>611.4</v>
          </cell>
          <cell r="Q75">
            <v>1019</v>
          </cell>
        </row>
        <row r="75">
          <cell r="U75">
            <v>412</v>
          </cell>
          <cell r="V75">
            <v>153.990778641804</v>
          </cell>
          <cell r="W75">
            <v>12885.23</v>
          </cell>
          <cell r="X75">
            <v>0.922997582715573</v>
          </cell>
          <cell r="Y75">
            <v>1.24143174875245</v>
          </cell>
          <cell r="Z75">
            <v>0.248286349750489</v>
          </cell>
          <cell r="AA75">
            <v>17.0051893098192</v>
          </cell>
          <cell r="AB75">
            <v>1648.5</v>
          </cell>
          <cell r="AC75">
            <v>20.7980001135696</v>
          </cell>
        </row>
        <row r="75">
          <cell r="AF75">
            <v>5</v>
          </cell>
          <cell r="AG75">
            <v>2.5</v>
          </cell>
          <cell r="AH75">
            <v>4.21474530831099</v>
          </cell>
          <cell r="AI75">
            <v>1</v>
          </cell>
          <cell r="AJ75">
            <v>0.5</v>
          </cell>
          <cell r="AK75">
            <v>34.1184514514855</v>
          </cell>
        </row>
        <row r="75">
          <cell r="AO75">
            <v>10926.65</v>
          </cell>
          <cell r="AP75">
            <v>24.1088540403509</v>
          </cell>
          <cell r="AQ75">
            <v>29.8597073330691</v>
          </cell>
          <cell r="AR75">
            <v>1178</v>
          </cell>
          <cell r="AS75">
            <v>315</v>
          </cell>
          <cell r="AT75">
            <v>69.7946628588384</v>
          </cell>
        </row>
        <row r="75">
          <cell r="AW75">
            <v>0.00313338322069736</v>
          </cell>
          <cell r="AX75">
            <v>46.796921731954</v>
          </cell>
        </row>
        <row r="75">
          <cell r="BA75">
            <v>377</v>
          </cell>
        </row>
        <row r="76">
          <cell r="B76" t="str">
            <v>开远市</v>
          </cell>
          <cell r="C76" t="str">
            <v>非贫困县</v>
          </cell>
        </row>
        <row r="76">
          <cell r="G76">
            <v>22408</v>
          </cell>
          <cell r="H76">
            <v>13444.8</v>
          </cell>
          <cell r="I76">
            <v>13444.8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1407</v>
          </cell>
          <cell r="O76">
            <v>1046</v>
          </cell>
          <cell r="P76">
            <v>0</v>
          </cell>
        </row>
        <row r="76">
          <cell r="U76">
            <v>663</v>
          </cell>
          <cell r="V76">
            <v>187.664189786803</v>
          </cell>
          <cell r="W76">
            <v>16104.12</v>
          </cell>
          <cell r="X76">
            <v>0.621175524104395</v>
          </cell>
          <cell r="Y76">
            <v>1.47932951065462</v>
          </cell>
          <cell r="Z76">
            <v>0.295865902130923</v>
          </cell>
          <cell r="AA76">
            <v>20.2639238166451</v>
          </cell>
          <cell r="AB76">
            <v>918.38</v>
          </cell>
          <cell r="AC76">
            <v>11.5865740638763</v>
          </cell>
        </row>
        <row r="76">
          <cell r="AF76">
            <v>19</v>
          </cell>
          <cell r="AG76">
            <v>9.5</v>
          </cell>
          <cell r="AH76">
            <v>16.0160321715818</v>
          </cell>
          <cell r="AI76">
            <v>0.99013848090642</v>
          </cell>
          <cell r="AJ76">
            <v>0.49506924045321</v>
          </cell>
          <cell r="AK76">
            <v>33.7819916910533</v>
          </cell>
        </row>
        <row r="76">
          <cell r="AO76">
            <v>13664.19</v>
          </cell>
          <cell r="AP76">
            <v>42.5249743673061</v>
          </cell>
          <cell r="AQ76">
            <v>52.6687534309509</v>
          </cell>
          <cell r="AR76">
            <v>1224</v>
          </cell>
          <cell r="AS76">
            <v>183</v>
          </cell>
          <cell r="AT76">
            <v>40.5473755656109</v>
          </cell>
        </row>
        <row r="76">
          <cell r="AW76">
            <v>0.00306227243047503</v>
          </cell>
          <cell r="AX76">
            <v>45.734885635523</v>
          </cell>
        </row>
        <row r="76">
          <cell r="BA76">
            <v>408</v>
          </cell>
        </row>
        <row r="77">
          <cell r="B77" t="str">
            <v>蒙自市</v>
          </cell>
          <cell r="C77" t="str">
            <v>非贫困县</v>
          </cell>
        </row>
        <row r="77">
          <cell r="G77">
            <v>58704</v>
          </cell>
          <cell r="H77">
            <v>35222.4</v>
          </cell>
          <cell r="I77">
            <v>35222.4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3378</v>
          </cell>
          <cell r="O77">
            <v>2836</v>
          </cell>
          <cell r="P77">
            <v>0</v>
          </cell>
        </row>
        <row r="77">
          <cell r="U77">
            <v>734</v>
          </cell>
          <cell r="V77">
            <v>425.577349187654</v>
          </cell>
          <cell r="W77">
            <v>14088.63</v>
          </cell>
          <cell r="X77">
            <v>0.810159720802711</v>
          </cell>
          <cell r="Y77">
            <v>5.02963357868739</v>
          </cell>
          <cell r="Z77">
            <v>1.00592671573748</v>
          </cell>
          <cell r="AA77">
            <v>68.896152567835</v>
          </cell>
          <cell r="AB77">
            <v>1617</v>
          </cell>
          <cell r="AC77">
            <v>20.4005860986606</v>
          </cell>
        </row>
        <row r="77">
          <cell r="AF77">
            <v>44</v>
          </cell>
          <cell r="AG77">
            <v>22</v>
          </cell>
          <cell r="AH77">
            <v>37.0897587131367</v>
          </cell>
          <cell r="AI77">
            <v>1</v>
          </cell>
          <cell r="AJ77">
            <v>0.5</v>
          </cell>
          <cell r="AK77">
            <v>34.1184514514855</v>
          </cell>
        </row>
        <row r="77">
          <cell r="AO77">
            <v>12011.86</v>
          </cell>
          <cell r="AP77">
            <v>107.335612586227</v>
          </cell>
          <cell r="AQ77">
            <v>132.939125720211</v>
          </cell>
          <cell r="AR77">
            <v>2448</v>
          </cell>
          <cell r="AS77">
            <v>930</v>
          </cell>
          <cell r="AT77">
            <v>206.060433202285</v>
          </cell>
        </row>
        <row r="77">
          <cell r="AW77">
            <v>0.00417045523467739</v>
          </cell>
          <cell r="AX77">
            <v>62.2855404071451</v>
          </cell>
        </row>
        <row r="77">
          <cell r="BA77">
            <v>987</v>
          </cell>
        </row>
        <row r="78">
          <cell r="B78" t="str">
            <v>建水县</v>
          </cell>
          <cell r="C78" t="str">
            <v>非贫困县</v>
          </cell>
        </row>
        <row r="78">
          <cell r="G78">
            <v>48521</v>
          </cell>
          <cell r="H78">
            <v>29112.6</v>
          </cell>
          <cell r="I78">
            <v>29112.6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3803</v>
          </cell>
          <cell r="O78">
            <v>1464</v>
          </cell>
          <cell r="P78">
            <v>0</v>
          </cell>
        </row>
        <row r="78">
          <cell r="U78">
            <v>1220</v>
          </cell>
          <cell r="V78">
            <v>432.95480304165</v>
          </cell>
          <cell r="W78">
            <v>13928.5</v>
          </cell>
          <cell r="X78">
            <v>0.82517445142271</v>
          </cell>
          <cell r="Y78">
            <v>4.31764279962419</v>
          </cell>
          <cell r="Z78">
            <v>0.863528559924837</v>
          </cell>
          <cell r="AA78">
            <v>59.1432700618231</v>
          </cell>
          <cell r="AB78">
            <v>2514.3</v>
          </cell>
          <cell r="AC78">
            <v>31.7212081804962</v>
          </cell>
        </row>
        <row r="78">
          <cell r="AF78">
            <v>92</v>
          </cell>
          <cell r="AG78">
            <v>46</v>
          </cell>
          <cell r="AH78">
            <v>77.5513136729223</v>
          </cell>
          <cell r="AI78">
            <v>1</v>
          </cell>
          <cell r="AJ78">
            <v>0.5</v>
          </cell>
          <cell r="AK78">
            <v>34.1184514514855</v>
          </cell>
        </row>
        <row r="78">
          <cell r="AO78">
            <v>11773.48</v>
          </cell>
          <cell r="AP78">
            <v>95.7739482973599</v>
          </cell>
          <cell r="AQ78">
            <v>118.619576919967</v>
          </cell>
          <cell r="AR78">
            <v>3216</v>
          </cell>
          <cell r="AS78">
            <v>587</v>
          </cell>
          <cell r="AT78">
            <v>130.06180031155</v>
          </cell>
        </row>
        <row r="78">
          <cell r="AW78">
            <v>0.0023567534881043</v>
          </cell>
          <cell r="AX78">
            <v>35.1979955071633</v>
          </cell>
        </row>
        <row r="78">
          <cell r="BA78">
            <v>919</v>
          </cell>
        </row>
        <row r="79">
          <cell r="B79" t="str">
            <v>石屏县</v>
          </cell>
          <cell r="C79" t="str">
            <v>贫困</v>
          </cell>
          <cell r="D79">
            <v>2017</v>
          </cell>
        </row>
        <row r="79">
          <cell r="G79">
            <v>33166</v>
          </cell>
          <cell r="H79">
            <v>23216.2</v>
          </cell>
          <cell r="I79">
            <v>0</v>
          </cell>
          <cell r="J79">
            <v>23216.2</v>
          </cell>
          <cell r="K79">
            <v>0</v>
          </cell>
          <cell r="L79">
            <v>0</v>
          </cell>
          <cell r="M79">
            <v>0</v>
          </cell>
          <cell r="N79">
            <v>2206</v>
          </cell>
          <cell r="O79">
            <v>2719</v>
          </cell>
          <cell r="P79">
            <v>0</v>
          </cell>
        </row>
        <row r="79">
          <cell r="U79">
            <v>825</v>
          </cell>
          <cell r="V79">
            <v>296.769100280128</v>
          </cell>
          <cell r="W79">
            <v>17503.63</v>
          </cell>
          <cell r="X79">
            <v>0.489949235151704</v>
          </cell>
          <cell r="Y79">
            <v>1.73304843457861</v>
          </cell>
          <cell r="Z79">
            <v>0.866524217289303</v>
          </cell>
          <cell r="AA79">
            <v>59.3484433250383</v>
          </cell>
          <cell r="AB79">
            <v>2510.4772</v>
          </cell>
          <cell r="AC79">
            <v>31.6729785202996</v>
          </cell>
        </row>
        <row r="79">
          <cell r="AF79">
            <v>4</v>
          </cell>
          <cell r="AG79">
            <v>4</v>
          </cell>
          <cell r="AH79">
            <v>6.74359249329759</v>
          </cell>
          <cell r="AI79">
            <v>1</v>
          </cell>
          <cell r="AJ79">
            <v>1</v>
          </cell>
          <cell r="AK79">
            <v>68.236902902971</v>
          </cell>
        </row>
        <row r="79">
          <cell r="AO79">
            <v>14999.19</v>
          </cell>
          <cell r="AP79">
            <v>59.0612237594164</v>
          </cell>
          <cell r="AQ79">
            <v>73.1495098538252</v>
          </cell>
          <cell r="AR79">
            <v>2068</v>
          </cell>
          <cell r="AS79">
            <v>138</v>
          </cell>
          <cell r="AT79">
            <v>30.5767094429197</v>
          </cell>
        </row>
        <row r="79">
          <cell r="AW79">
            <v>0.00324055323985558</v>
          </cell>
          <cell r="AX79">
            <v>48.3975006095811</v>
          </cell>
        </row>
        <row r="79">
          <cell r="BA79">
            <v>615</v>
          </cell>
        </row>
        <row r="80">
          <cell r="B80" t="str">
            <v>弥勒市</v>
          </cell>
          <cell r="C80" t="str">
            <v>非贫困县</v>
          </cell>
        </row>
        <row r="80">
          <cell r="G80">
            <v>42543</v>
          </cell>
          <cell r="H80">
            <v>25525.8</v>
          </cell>
          <cell r="I80">
            <v>25525.8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5465</v>
          </cell>
          <cell r="O80">
            <v>2092</v>
          </cell>
          <cell r="P80">
            <v>546.6</v>
          </cell>
          <cell r="Q80">
            <v>911</v>
          </cell>
        </row>
        <row r="80">
          <cell r="U80">
            <v>1055</v>
          </cell>
          <cell r="V80">
            <v>497.141158755271</v>
          </cell>
          <cell r="W80">
            <v>15123.71</v>
          </cell>
          <cell r="X80">
            <v>0.713104532080121</v>
          </cell>
          <cell r="Y80">
            <v>3.42347223761025</v>
          </cell>
          <cell r="Z80">
            <v>0.684694447522049</v>
          </cell>
          <cell r="AA80">
            <v>46.8948804926059</v>
          </cell>
          <cell r="AB80">
            <v>3855.05</v>
          </cell>
          <cell r="AC80">
            <v>48.6365364499948</v>
          </cell>
        </row>
        <row r="80">
          <cell r="AF80">
            <v>56</v>
          </cell>
          <cell r="AG80">
            <v>28</v>
          </cell>
          <cell r="AH80">
            <v>47.2051474530831</v>
          </cell>
          <cell r="AI80">
            <v>0.903797704581506</v>
          </cell>
          <cell r="AJ80">
            <v>0.451898852290753</v>
          </cell>
          <cell r="AK80">
            <v>30.8361781057281</v>
          </cell>
        </row>
        <row r="80">
          <cell r="AO80">
            <v>12889.14</v>
          </cell>
          <cell r="AP80">
            <v>83.2307171463728</v>
          </cell>
          <cell r="AQ80">
            <v>103.084321260256</v>
          </cell>
          <cell r="AR80">
            <v>4869</v>
          </cell>
          <cell r="AS80">
            <v>596</v>
          </cell>
          <cell r="AT80">
            <v>132.055933536088</v>
          </cell>
        </row>
        <row r="80">
          <cell r="AW80">
            <v>0.00360237007799933</v>
          </cell>
          <cell r="AX80">
            <v>53.8012169964161</v>
          </cell>
        </row>
        <row r="80">
          <cell r="BA80">
            <v>960</v>
          </cell>
        </row>
        <row r="81">
          <cell r="B81" t="str">
            <v>泸西县</v>
          </cell>
          <cell r="C81" t="str">
            <v>贫困</v>
          </cell>
          <cell r="D81">
            <v>2018</v>
          </cell>
        </row>
        <row r="81">
          <cell r="G81">
            <v>48392</v>
          </cell>
          <cell r="H81">
            <v>38713.6</v>
          </cell>
          <cell r="I81">
            <v>0</v>
          </cell>
          <cell r="J81">
            <v>0</v>
          </cell>
          <cell r="K81">
            <v>38713.6</v>
          </cell>
          <cell r="L81">
            <v>0</v>
          </cell>
          <cell r="M81">
            <v>0</v>
          </cell>
          <cell r="N81">
            <v>6089</v>
          </cell>
          <cell r="O81">
            <v>2929</v>
          </cell>
          <cell r="P81">
            <v>0</v>
          </cell>
        </row>
        <row r="81">
          <cell r="U81">
            <v>0</v>
          </cell>
          <cell r="V81">
            <v>544.768246970568</v>
          </cell>
          <cell r="W81">
            <v>15618.81</v>
          </cell>
          <cell r="X81">
            <v>0.666681044101845</v>
          </cell>
          <cell r="Y81">
            <v>3.63214499637126</v>
          </cell>
          <cell r="Z81">
            <v>1.81607249818563</v>
          </cell>
          <cell r="AA81">
            <v>124.383223898688</v>
          </cell>
          <cell r="AB81">
            <v>5715.8</v>
          </cell>
          <cell r="AC81">
            <v>72.1123500449748</v>
          </cell>
        </row>
        <row r="81">
          <cell r="AF81">
            <v>43</v>
          </cell>
          <cell r="AG81">
            <v>43</v>
          </cell>
          <cell r="AH81">
            <v>72.4936193029491</v>
          </cell>
          <cell r="AI81">
            <v>1</v>
          </cell>
          <cell r="AJ81">
            <v>1</v>
          </cell>
          <cell r="AK81">
            <v>68.236902902971</v>
          </cell>
        </row>
        <row r="81">
          <cell r="AO81">
            <v>13222.16</v>
          </cell>
          <cell r="AP81">
            <v>98.7523132755919</v>
          </cell>
          <cell r="AQ81">
            <v>122.308392092693</v>
          </cell>
          <cell r="AR81">
            <v>5810</v>
          </cell>
          <cell r="AS81">
            <v>279</v>
          </cell>
          <cell r="AT81">
            <v>61.8181299606854</v>
          </cell>
        </row>
        <row r="81">
          <cell r="AW81">
            <v>0.0021386795094364</v>
          </cell>
          <cell r="AX81">
            <v>31.9410715394572</v>
          </cell>
        </row>
        <row r="81">
          <cell r="BA81">
            <v>1098</v>
          </cell>
        </row>
        <row r="82">
          <cell r="B82" t="str">
            <v>屏边县</v>
          </cell>
          <cell r="C82" t="str">
            <v>贫困</v>
          </cell>
          <cell r="D82">
            <v>2020</v>
          </cell>
          <cell r="E82" t="str">
            <v>省级</v>
          </cell>
        </row>
        <row r="82">
          <cell r="G82">
            <v>70275</v>
          </cell>
          <cell r="H82">
            <v>70275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70275</v>
          </cell>
          <cell r="N82">
            <v>4015</v>
          </cell>
          <cell r="O82">
            <v>10471</v>
          </cell>
          <cell r="P82">
            <v>2007.6</v>
          </cell>
          <cell r="Q82">
            <v>3346</v>
          </cell>
        </row>
        <row r="82">
          <cell r="U82">
            <v>52</v>
          </cell>
          <cell r="V82">
            <v>688.703110523704</v>
          </cell>
          <cell r="W82">
            <v>14576.84</v>
          </cell>
          <cell r="X82">
            <v>0.764382279748632</v>
          </cell>
          <cell r="Y82">
            <v>5.67859595625259</v>
          </cell>
          <cell r="Z82">
            <v>5.67859595625259</v>
          </cell>
          <cell r="AA82">
            <v>388.928345626295</v>
          </cell>
          <cell r="AB82">
            <v>3088.68</v>
          </cell>
          <cell r="AC82">
            <v>38.9677688752078</v>
          </cell>
        </row>
        <row r="82">
          <cell r="AF82">
            <v>15</v>
          </cell>
          <cell r="AG82">
            <v>15</v>
          </cell>
          <cell r="AH82">
            <v>25.2884718498659</v>
          </cell>
          <cell r="AI82">
            <v>1</v>
          </cell>
          <cell r="AJ82">
            <v>1</v>
          </cell>
          <cell r="AK82">
            <v>68.236902902971</v>
          </cell>
        </row>
        <row r="82">
          <cell r="AN82">
            <v>2515</v>
          </cell>
          <cell r="AO82">
            <v>12355.83</v>
          </cell>
          <cell r="AP82">
            <v>133.539254667635</v>
          </cell>
          <cell r="AQ82">
            <v>165.393305512489</v>
          </cell>
          <cell r="AR82">
            <v>3715</v>
          </cell>
          <cell r="AS82">
            <v>300</v>
          </cell>
          <cell r="AT82">
            <v>66.471107484608</v>
          </cell>
        </row>
        <row r="82">
          <cell r="AW82">
            <v>0.0106414201257975</v>
          </cell>
          <cell r="AX82">
            <v>158.929077507779</v>
          </cell>
        </row>
        <row r="82">
          <cell r="BA82">
            <v>4116</v>
          </cell>
        </row>
        <row r="83">
          <cell r="B83" t="str">
            <v>河口县</v>
          </cell>
          <cell r="C83" t="str">
            <v>非贫困县</v>
          </cell>
        </row>
        <row r="83">
          <cell r="F83" t="str">
            <v>是</v>
          </cell>
          <cell r="G83">
            <v>13183</v>
          </cell>
          <cell r="H83">
            <v>7909.8</v>
          </cell>
          <cell r="I83">
            <v>7909.8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1526</v>
          </cell>
          <cell r="O83">
            <v>3775</v>
          </cell>
          <cell r="P83">
            <v>0</v>
          </cell>
        </row>
        <row r="83">
          <cell r="U83">
            <v>24</v>
          </cell>
          <cell r="V83">
            <v>126.503322823382</v>
          </cell>
          <cell r="W83">
            <v>13781.51</v>
          </cell>
          <cell r="X83">
            <v>0.838957098358534</v>
          </cell>
          <cell r="Y83">
            <v>1.23402199597557</v>
          </cell>
          <cell r="Z83">
            <v>0.246804399195114</v>
          </cell>
          <cell r="AA83">
            <v>16.9036901747791</v>
          </cell>
          <cell r="AB83">
            <v>940.5</v>
          </cell>
          <cell r="AC83">
            <v>11.8656470165679</v>
          </cell>
        </row>
        <row r="83">
          <cell r="AF83">
            <v>14</v>
          </cell>
          <cell r="AG83">
            <v>7</v>
          </cell>
          <cell r="AH83">
            <v>11.8012868632708</v>
          </cell>
          <cell r="AI83">
            <v>1</v>
          </cell>
          <cell r="AJ83">
            <v>0.5</v>
          </cell>
          <cell r="AK83">
            <v>34.1184514514855</v>
          </cell>
        </row>
        <row r="83">
          <cell r="AO83">
            <v>11845.99</v>
          </cell>
          <cell r="AP83">
            <v>24.0330809666393</v>
          </cell>
          <cell r="AQ83">
            <v>29.7658595790046</v>
          </cell>
          <cell r="AR83">
            <v>1495</v>
          </cell>
          <cell r="AS83">
            <v>31</v>
          </cell>
          <cell r="AT83">
            <v>6.86868110674282</v>
          </cell>
        </row>
        <row r="83">
          <cell r="AW83">
            <v>0.00682656232254017</v>
          </cell>
          <cell r="AX83">
            <v>101.954366959021</v>
          </cell>
        </row>
        <row r="83">
          <cell r="BA83">
            <v>340</v>
          </cell>
        </row>
        <row r="84">
          <cell r="B84" t="str">
            <v>金平县</v>
          </cell>
          <cell r="C84" t="str">
            <v>深度贫困</v>
          </cell>
          <cell r="D84">
            <v>2019</v>
          </cell>
          <cell r="E84" t="str">
            <v>国家</v>
          </cell>
          <cell r="F84" t="str">
            <v>是</v>
          </cell>
          <cell r="G84">
            <v>111848</v>
          </cell>
          <cell r="H84">
            <v>100663.2</v>
          </cell>
          <cell r="I84">
            <v>0</v>
          </cell>
          <cell r="J84">
            <v>0</v>
          </cell>
          <cell r="K84">
            <v>0</v>
          </cell>
          <cell r="L84">
            <v>100663.2</v>
          </cell>
          <cell r="M84">
            <v>0</v>
          </cell>
          <cell r="N84">
            <v>13861</v>
          </cell>
          <cell r="O84">
            <v>12127</v>
          </cell>
          <cell r="P84">
            <v>0</v>
          </cell>
        </row>
        <row r="84">
          <cell r="U84">
            <v>1600</v>
          </cell>
          <cell r="V84">
            <v>1399.73144120868</v>
          </cell>
          <cell r="W84">
            <v>15738</v>
          </cell>
          <cell r="X84">
            <v>0.655505088674394</v>
          </cell>
          <cell r="Y84">
            <v>8.24028891921694</v>
          </cell>
          <cell r="Z84">
            <v>8.24028891921694</v>
          </cell>
          <cell r="AA84">
            <v>564.379286979363</v>
          </cell>
          <cell r="AB84">
            <v>7685.31</v>
          </cell>
          <cell r="AC84">
            <v>96.9603143784151</v>
          </cell>
        </row>
        <row r="84">
          <cell r="AF84">
            <v>42</v>
          </cell>
          <cell r="AG84">
            <v>42</v>
          </cell>
          <cell r="AH84">
            <v>70.8077211796247</v>
          </cell>
          <cell r="AI84">
            <v>0.957694515044683</v>
          </cell>
          <cell r="AJ84">
            <v>0.957694515044683</v>
          </cell>
          <cell r="AK84">
            <v>65.3501076338119</v>
          </cell>
        </row>
        <row r="84">
          <cell r="AN84">
            <v>1000</v>
          </cell>
          <cell r="AO84">
            <v>13945.46</v>
          </cell>
          <cell r="AP84">
            <v>161.585498692765</v>
          </cell>
          <cell r="AQ84">
            <v>200.129615955971</v>
          </cell>
          <cell r="AR84">
            <v>13571</v>
          </cell>
          <cell r="AS84">
            <v>290</v>
          </cell>
          <cell r="AT84">
            <v>64.2554039017877</v>
          </cell>
          <cell r="AU84">
            <v>15</v>
          </cell>
          <cell r="AV84">
            <v>-300</v>
          </cell>
          <cell r="AW84">
            <v>0.0120122355723874</v>
          </cell>
          <cell r="AX84">
            <v>179.402137661827</v>
          </cell>
        </row>
        <row r="84">
          <cell r="BA84">
            <v>3341</v>
          </cell>
        </row>
        <row r="85">
          <cell r="B85" t="str">
            <v>元阳县</v>
          </cell>
          <cell r="C85" t="str">
            <v>深度贫困</v>
          </cell>
          <cell r="D85">
            <v>2019</v>
          </cell>
          <cell r="E85" t="str">
            <v>国家</v>
          </cell>
        </row>
        <row r="85">
          <cell r="G85">
            <v>154382</v>
          </cell>
          <cell r="H85">
            <v>138943.8</v>
          </cell>
          <cell r="I85">
            <v>0</v>
          </cell>
          <cell r="J85">
            <v>0</v>
          </cell>
          <cell r="K85">
            <v>0</v>
          </cell>
          <cell r="L85">
            <v>138943.8</v>
          </cell>
          <cell r="M85">
            <v>0</v>
          </cell>
          <cell r="N85">
            <v>15460</v>
          </cell>
          <cell r="O85">
            <v>10660</v>
          </cell>
          <cell r="P85">
            <v>0</v>
          </cell>
        </row>
        <row r="85">
          <cell r="U85">
            <v>2988</v>
          </cell>
          <cell r="V85">
            <v>1789.36229114835</v>
          </cell>
          <cell r="W85">
            <v>13195.53</v>
          </cell>
          <cell r="X85">
            <v>0.893902029656273</v>
          </cell>
          <cell r="Y85">
            <v>15.1822108520881</v>
          </cell>
          <cell r="Z85">
            <v>15.1822108520881</v>
          </cell>
          <cell r="AA85">
            <v>1039.83311986664</v>
          </cell>
          <cell r="AB85">
            <v>14924.3628</v>
          </cell>
          <cell r="AC85">
            <v>188.290506041464</v>
          </cell>
        </row>
        <row r="85">
          <cell r="AF85">
            <v>36</v>
          </cell>
          <cell r="AG85">
            <v>36</v>
          </cell>
          <cell r="AH85">
            <v>60.6923324396783</v>
          </cell>
          <cell r="AI85">
            <v>1</v>
          </cell>
          <cell r="AJ85">
            <v>1</v>
          </cell>
          <cell r="AK85">
            <v>68.236902902971</v>
          </cell>
        </row>
        <row r="85">
          <cell r="AN85">
            <v>1000</v>
          </cell>
          <cell r="AO85">
            <v>11125.62</v>
          </cell>
          <cell r="AP85">
            <v>315.989270009222</v>
          </cell>
          <cell r="AQ85">
            <v>391.364396958629</v>
          </cell>
          <cell r="AR85">
            <v>13893</v>
          </cell>
          <cell r="AS85">
            <v>1567</v>
          </cell>
          <cell r="AT85">
            <v>347.200751427936</v>
          </cell>
          <cell r="AU85">
            <v>34</v>
          </cell>
          <cell r="AV85">
            <v>-1000</v>
          </cell>
          <cell r="AW85">
            <v>0.0146500596996202</v>
          </cell>
          <cell r="AX85">
            <v>218.797909110843</v>
          </cell>
        </row>
        <row r="85">
          <cell r="BA85">
            <v>4104</v>
          </cell>
        </row>
        <row r="86">
          <cell r="B86" t="str">
            <v>红河县</v>
          </cell>
          <cell r="C86" t="str">
            <v>深度贫困</v>
          </cell>
          <cell r="D86">
            <v>2019</v>
          </cell>
          <cell r="E86" t="str">
            <v>国家</v>
          </cell>
        </row>
        <row r="86">
          <cell r="G86">
            <v>105952</v>
          </cell>
          <cell r="H86">
            <v>95356.8</v>
          </cell>
          <cell r="I86">
            <v>0</v>
          </cell>
          <cell r="J86">
            <v>0</v>
          </cell>
          <cell r="K86">
            <v>0</v>
          </cell>
          <cell r="L86">
            <v>95356.8</v>
          </cell>
          <cell r="M86">
            <v>0</v>
          </cell>
          <cell r="N86">
            <v>10436</v>
          </cell>
          <cell r="O86">
            <v>12905</v>
          </cell>
          <cell r="P86">
            <v>1967.4</v>
          </cell>
          <cell r="Q86">
            <v>3279</v>
          </cell>
        </row>
        <row r="86">
          <cell r="U86">
            <v>1689</v>
          </cell>
          <cell r="V86">
            <v>1246.42441567625</v>
          </cell>
          <cell r="W86">
            <v>12986.17</v>
          </cell>
          <cell r="X86">
            <v>0.913532854627253</v>
          </cell>
          <cell r="Y86">
            <v>10.6324261884357</v>
          </cell>
          <cell r="Z86">
            <v>10.6324261884357</v>
          </cell>
          <cell r="AA86">
            <v>728.217319795174</v>
          </cell>
          <cell r="AB86">
            <v>8815.48</v>
          </cell>
          <cell r="AC86">
            <v>111.218898417452</v>
          </cell>
        </row>
        <row r="86">
          <cell r="AF86">
            <v>9</v>
          </cell>
          <cell r="AG86">
            <v>9</v>
          </cell>
          <cell r="AH86">
            <v>15.1730831099196</v>
          </cell>
          <cell r="AI86">
            <v>0.888893324816353</v>
          </cell>
          <cell r="AJ86">
            <v>0.888893324816353</v>
          </cell>
          <cell r="AK86">
            <v>60.6553274965925</v>
          </cell>
        </row>
        <row r="86">
          <cell r="AN86">
            <v>1000</v>
          </cell>
          <cell r="AO86">
            <v>10961.68</v>
          </cell>
          <cell r="AP86">
            <v>214.954589187059</v>
          </cell>
          <cell r="AQ86">
            <v>266.229208252002</v>
          </cell>
          <cell r="AR86">
            <v>9716</v>
          </cell>
          <cell r="AS86">
            <v>720</v>
          </cell>
          <cell r="AT86">
            <v>159.530657963059</v>
          </cell>
          <cell r="AU86">
            <v>16</v>
          </cell>
          <cell r="AV86">
            <v>-300</v>
          </cell>
          <cell r="AW86">
            <v>0.0118608214780381</v>
          </cell>
          <cell r="AX86">
            <v>177.140775733425</v>
          </cell>
        </row>
        <row r="86">
          <cell r="BA86">
            <v>3465</v>
          </cell>
        </row>
        <row r="87">
          <cell r="B87" t="str">
            <v>绿春县</v>
          </cell>
          <cell r="C87" t="str">
            <v>深度贫困</v>
          </cell>
          <cell r="D87">
            <v>2019</v>
          </cell>
          <cell r="E87" t="str">
            <v>国家</v>
          </cell>
          <cell r="F87" t="str">
            <v>是</v>
          </cell>
          <cell r="G87">
            <v>97676</v>
          </cell>
          <cell r="H87">
            <v>87908.4</v>
          </cell>
          <cell r="I87">
            <v>0</v>
          </cell>
          <cell r="J87">
            <v>0</v>
          </cell>
          <cell r="K87">
            <v>0</v>
          </cell>
          <cell r="L87">
            <v>87908.4</v>
          </cell>
          <cell r="M87">
            <v>0</v>
          </cell>
          <cell r="N87">
            <v>8462</v>
          </cell>
          <cell r="O87">
            <v>10686</v>
          </cell>
          <cell r="P87">
            <v>790.2</v>
          </cell>
          <cell r="Q87">
            <v>1317</v>
          </cell>
        </row>
        <row r="87">
          <cell r="U87">
            <v>662</v>
          </cell>
          <cell r="V87">
            <v>1022.67641978255</v>
          </cell>
          <cell r="W87">
            <v>15017.08</v>
          </cell>
          <cell r="X87">
            <v>0.723102788034723</v>
          </cell>
          <cell r="Y87">
            <v>7.67486837164295</v>
          </cell>
          <cell r="Z87">
            <v>7.67486837164295</v>
          </cell>
          <cell r="AA87">
            <v>525.653503379822</v>
          </cell>
          <cell r="AB87">
            <v>15608.37</v>
          </cell>
          <cell r="AC87">
            <v>196.920158345548</v>
          </cell>
        </row>
        <row r="87">
          <cell r="AF87">
            <v>36</v>
          </cell>
          <cell r="AG87">
            <v>36</v>
          </cell>
          <cell r="AH87">
            <v>60.6923324396783</v>
          </cell>
          <cell r="AI87">
            <v>1</v>
          </cell>
          <cell r="AJ87">
            <v>1</v>
          </cell>
          <cell r="AK87">
            <v>68.236902902971</v>
          </cell>
        </row>
        <row r="87">
          <cell r="AN87">
            <v>1500</v>
          </cell>
          <cell r="AO87">
            <v>12942.62</v>
          </cell>
          <cell r="AP87">
            <v>170.119369555778</v>
          </cell>
          <cell r="AQ87">
            <v>210.699130623125</v>
          </cell>
          <cell r="AR87">
            <v>7874</v>
          </cell>
          <cell r="AS87">
            <v>588</v>
          </cell>
          <cell r="AT87">
            <v>130.283370669832</v>
          </cell>
        </row>
        <row r="87">
          <cell r="AW87">
            <v>0.0112170297472141</v>
          </cell>
          <cell r="AX87">
            <v>167.525778423155</v>
          </cell>
        </row>
        <row r="87">
          <cell r="BA87">
            <v>3883</v>
          </cell>
        </row>
        <row r="88">
          <cell r="B88" t="str">
            <v>文山州合计</v>
          </cell>
          <cell r="C88">
            <v>1</v>
          </cell>
        </row>
        <row r="88">
          <cell r="G88">
            <v>573982</v>
          </cell>
          <cell r="H88">
            <v>521571.3</v>
          </cell>
          <cell r="I88">
            <v>0</v>
          </cell>
          <cell r="J88">
            <v>0</v>
          </cell>
          <cell r="K88">
            <v>72706.4</v>
          </cell>
          <cell r="L88">
            <v>308106.9</v>
          </cell>
          <cell r="M88">
            <v>140758</v>
          </cell>
          <cell r="N88">
            <v>70910</v>
          </cell>
          <cell r="O88">
            <v>37005</v>
          </cell>
          <cell r="P88">
            <v>12735.4</v>
          </cell>
          <cell r="Q88">
            <v>9011</v>
          </cell>
          <cell r="R88">
            <v>9161</v>
          </cell>
          <cell r="S88">
            <v>0</v>
          </cell>
          <cell r="T88">
            <v>0</v>
          </cell>
          <cell r="U88">
            <v>10586</v>
          </cell>
          <cell r="V88">
            <v>7617.1769440332</v>
          </cell>
        </row>
        <row r="88">
          <cell r="X88">
            <v>5.58555667866245</v>
          </cell>
          <cell r="Y88">
            <v>45.0817189584298</v>
          </cell>
          <cell r="Z88">
            <v>41.1449782660063</v>
          </cell>
          <cell r="AA88">
            <v>2818.02904293758</v>
          </cell>
          <cell r="AB88">
            <v>27284.9314</v>
          </cell>
          <cell r="AC88">
            <v>344.235369339362</v>
          </cell>
        </row>
        <row r="88">
          <cell r="AF88">
            <v>244</v>
          </cell>
          <cell r="AG88">
            <v>244</v>
          </cell>
          <cell r="AH88">
            <v>411.359142091153</v>
          </cell>
          <cell r="AI88">
            <v>7.81113829528694</v>
          </cell>
          <cell r="AJ88">
            <v>7.81113829528694</v>
          </cell>
          <cell r="AK88">
            <v>533.007885417173</v>
          </cell>
        </row>
        <row r="88">
          <cell r="AN88">
            <v>10006</v>
          </cell>
          <cell r="AO88">
            <v>105333.81</v>
          </cell>
          <cell r="AP88">
            <v>1029.47514241519</v>
          </cell>
          <cell r="AQ88">
            <v>1275.04303637734</v>
          </cell>
          <cell r="AR88">
            <v>66774</v>
          </cell>
          <cell r="AS88">
            <v>4136</v>
          </cell>
          <cell r="AT88">
            <v>916.415001854462</v>
          </cell>
          <cell r="AU88">
            <v>28</v>
          </cell>
          <cell r="AV88">
            <v>-500</v>
          </cell>
          <cell r="AW88">
            <v>0.072927773228783</v>
          </cell>
          <cell r="AX88">
            <v>1089.17264678321</v>
          </cell>
        </row>
        <row r="88">
          <cell r="BA88">
            <v>24510</v>
          </cell>
        </row>
        <row r="89">
          <cell r="B89" t="str">
            <v>文山州本级</v>
          </cell>
          <cell r="C89">
            <v>2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89">
          <cell r="P89">
            <v>0</v>
          </cell>
        </row>
        <row r="89">
          <cell r="V89">
            <v>0</v>
          </cell>
        </row>
        <row r="89">
          <cell r="AG89">
            <v>0</v>
          </cell>
          <cell r="AH89">
            <v>0</v>
          </cell>
        </row>
        <row r="89">
          <cell r="AJ89">
            <v>0</v>
          </cell>
          <cell r="AK89">
            <v>0</v>
          </cell>
        </row>
        <row r="89">
          <cell r="BA89">
            <v>0</v>
          </cell>
        </row>
        <row r="90">
          <cell r="B90" t="str">
            <v>县级小计</v>
          </cell>
          <cell r="C90">
            <v>3</v>
          </cell>
        </row>
        <row r="90">
          <cell r="G90">
            <v>573982</v>
          </cell>
          <cell r="H90">
            <v>521571.3</v>
          </cell>
          <cell r="I90">
            <v>0</v>
          </cell>
          <cell r="J90">
            <v>0</v>
          </cell>
          <cell r="K90">
            <v>72706.4</v>
          </cell>
          <cell r="L90">
            <v>308106.9</v>
          </cell>
          <cell r="M90">
            <v>140758</v>
          </cell>
          <cell r="N90">
            <v>70910</v>
          </cell>
          <cell r="O90">
            <v>37005</v>
          </cell>
          <cell r="P90">
            <v>12735.4</v>
          </cell>
          <cell r="Q90">
            <v>9011</v>
          </cell>
          <cell r="R90">
            <v>9161</v>
          </cell>
          <cell r="S90">
            <v>0</v>
          </cell>
          <cell r="T90">
            <v>0</v>
          </cell>
          <cell r="U90">
            <v>10586</v>
          </cell>
          <cell r="V90">
            <v>7617.1769440332</v>
          </cell>
        </row>
        <row r="90">
          <cell r="X90">
            <v>5.58555667866245</v>
          </cell>
          <cell r="Y90">
            <v>45.0817189584298</v>
          </cell>
          <cell r="Z90">
            <v>41.1449782660063</v>
          </cell>
          <cell r="AA90">
            <v>2818.02904293758</v>
          </cell>
          <cell r="AB90">
            <v>27284.9314</v>
          </cell>
          <cell r="AC90">
            <v>344.235369339362</v>
          </cell>
        </row>
        <row r="90">
          <cell r="AF90">
            <v>244</v>
          </cell>
          <cell r="AG90">
            <v>244</v>
          </cell>
          <cell r="AH90">
            <v>411.359142091153</v>
          </cell>
          <cell r="AI90">
            <v>7.81113829528694</v>
          </cell>
          <cell r="AJ90">
            <v>7.81113829528694</v>
          </cell>
          <cell r="AK90">
            <v>533.007885417173</v>
          </cell>
        </row>
        <row r="90">
          <cell r="AN90">
            <v>10006</v>
          </cell>
          <cell r="AO90">
            <v>105333.81</v>
          </cell>
          <cell r="AP90">
            <v>1029.47514241519</v>
          </cell>
          <cell r="AQ90">
            <v>1275.04303637734</v>
          </cell>
          <cell r="AR90">
            <v>66774</v>
          </cell>
          <cell r="AS90">
            <v>4136</v>
          </cell>
          <cell r="AT90">
            <v>916.415001854462</v>
          </cell>
          <cell r="AU90">
            <v>28</v>
          </cell>
          <cell r="AV90">
            <v>-500</v>
          </cell>
          <cell r="AW90">
            <v>0.072927773228783</v>
          </cell>
          <cell r="AX90">
            <v>1089.17264678321</v>
          </cell>
        </row>
        <row r="90">
          <cell r="BA90">
            <v>24510</v>
          </cell>
        </row>
        <row r="91">
          <cell r="B91" t="str">
            <v>文山市</v>
          </cell>
          <cell r="C91" t="str">
            <v>贫困</v>
          </cell>
          <cell r="D91">
            <v>2019</v>
          </cell>
        </row>
        <row r="91">
          <cell r="G91">
            <v>56067</v>
          </cell>
          <cell r="H91">
            <v>50460.3</v>
          </cell>
          <cell r="I91">
            <v>0</v>
          </cell>
          <cell r="J91">
            <v>0</v>
          </cell>
          <cell r="K91">
            <v>0</v>
          </cell>
          <cell r="L91">
            <v>50460.3</v>
          </cell>
          <cell r="M91">
            <v>0</v>
          </cell>
          <cell r="N91">
            <v>6915</v>
          </cell>
          <cell r="O91">
            <v>4466</v>
          </cell>
          <cell r="P91">
            <v>1583.4</v>
          </cell>
          <cell r="Q91">
            <v>2639</v>
          </cell>
        </row>
        <row r="91">
          <cell r="U91">
            <v>726</v>
          </cell>
          <cell r="V91">
            <v>732.647736498286</v>
          </cell>
          <cell r="W91">
            <v>16467.75</v>
          </cell>
          <cell r="X91">
            <v>0.587079436579571</v>
          </cell>
          <cell r="Y91">
            <v>3.69754370746545</v>
          </cell>
          <cell r="Z91">
            <v>1.84877185373273</v>
          </cell>
          <cell r="AA91">
            <v>126.622810295388</v>
          </cell>
          <cell r="AB91">
            <v>1575.53</v>
          </cell>
          <cell r="AC91">
            <v>19.8773873939534</v>
          </cell>
        </row>
        <row r="91">
          <cell r="AF91">
            <v>51</v>
          </cell>
          <cell r="AG91">
            <v>51</v>
          </cell>
          <cell r="AH91">
            <v>85.9808042895443</v>
          </cell>
          <cell r="AI91">
            <v>0.972845042351769</v>
          </cell>
          <cell r="AJ91">
            <v>0.972845042351769</v>
          </cell>
          <cell r="AK91">
            <v>66.3839326945943</v>
          </cell>
        </row>
        <row r="91">
          <cell r="AO91">
            <v>14040.63</v>
          </cell>
          <cell r="AP91">
            <v>108.873228508977</v>
          </cell>
          <cell r="AQ91">
            <v>134.843519905316</v>
          </cell>
          <cell r="AR91">
            <v>6649</v>
          </cell>
          <cell r="AS91">
            <v>266</v>
          </cell>
          <cell r="AT91">
            <v>58.9377153030191</v>
          </cell>
        </row>
        <row r="91">
          <cell r="AW91">
            <v>0.00628359241751419</v>
          </cell>
          <cell r="AX91">
            <v>93.8451385759535</v>
          </cell>
        </row>
        <row r="91">
          <cell r="BA91">
            <v>1319</v>
          </cell>
        </row>
        <row r="92">
          <cell r="B92" t="str">
            <v>砚山县</v>
          </cell>
          <cell r="C92" t="str">
            <v>贫困</v>
          </cell>
          <cell r="D92">
            <v>2018</v>
          </cell>
        </row>
        <row r="92">
          <cell r="G92">
            <v>58746</v>
          </cell>
          <cell r="H92">
            <v>46996.8</v>
          </cell>
          <cell r="I92">
            <v>0</v>
          </cell>
          <cell r="J92">
            <v>0</v>
          </cell>
          <cell r="K92">
            <v>46996.8</v>
          </cell>
          <cell r="L92">
            <v>0</v>
          </cell>
          <cell r="M92">
            <v>0</v>
          </cell>
          <cell r="N92">
            <v>5976</v>
          </cell>
          <cell r="O92">
            <v>2491</v>
          </cell>
          <cell r="P92">
            <v>560.4</v>
          </cell>
          <cell r="Q92">
            <v>934</v>
          </cell>
        </row>
        <row r="92">
          <cell r="U92">
            <v>1056</v>
          </cell>
          <cell r="V92">
            <v>657.489203811013</v>
          </cell>
          <cell r="W92">
            <v>15847.78</v>
          </cell>
          <cell r="X92">
            <v>0.645211470192764</v>
          </cell>
          <cell r="Y92">
            <v>4.17593767738161</v>
          </cell>
          <cell r="Z92">
            <v>2.0879688386908</v>
          </cell>
          <cell r="AA92">
            <v>143.00546691601</v>
          </cell>
          <cell r="AB92">
            <v>1123.76</v>
          </cell>
          <cell r="AC92">
            <v>14.1777134410828</v>
          </cell>
        </row>
        <row r="92">
          <cell r="AF92">
            <v>24</v>
          </cell>
          <cell r="AG92">
            <v>24</v>
          </cell>
          <cell r="AH92">
            <v>40.4615549597855</v>
          </cell>
          <cell r="AI92">
            <v>1</v>
          </cell>
          <cell r="AJ92">
            <v>1</v>
          </cell>
          <cell r="AK92">
            <v>68.236902902971</v>
          </cell>
        </row>
        <row r="92">
          <cell r="AO92">
            <v>13517.1</v>
          </cell>
          <cell r="AP92">
            <v>111.596622766718</v>
          </cell>
          <cell r="AQ92">
            <v>138.216544411276</v>
          </cell>
          <cell r="AR92">
            <v>5551</v>
          </cell>
          <cell r="AS92">
            <v>425</v>
          </cell>
          <cell r="AT92">
            <v>94.1674022698613</v>
          </cell>
        </row>
        <row r="92">
          <cell r="AW92">
            <v>0.00430227910711617</v>
          </cell>
          <cell r="AX92">
            <v>64.2543233508246</v>
          </cell>
        </row>
        <row r="92">
          <cell r="BA92">
            <v>1220</v>
          </cell>
        </row>
        <row r="93">
          <cell r="B93" t="str">
            <v>西畴县</v>
          </cell>
          <cell r="C93" t="str">
            <v>贫困</v>
          </cell>
          <cell r="D93">
            <v>2018</v>
          </cell>
          <cell r="E93" t="str">
            <v>省级</v>
          </cell>
        </row>
        <row r="93">
          <cell r="G93">
            <v>32137</v>
          </cell>
          <cell r="H93">
            <v>25709.6</v>
          </cell>
          <cell r="I93">
            <v>0</v>
          </cell>
          <cell r="J93">
            <v>0</v>
          </cell>
          <cell r="K93">
            <v>25709.6</v>
          </cell>
          <cell r="L93">
            <v>0</v>
          </cell>
          <cell r="M93">
            <v>0</v>
          </cell>
          <cell r="N93">
            <v>5063</v>
          </cell>
          <cell r="O93">
            <v>3630</v>
          </cell>
          <cell r="P93">
            <v>1035</v>
          </cell>
          <cell r="Q93">
            <v>1725</v>
          </cell>
        </row>
        <row r="93">
          <cell r="U93">
            <v>941</v>
          </cell>
          <cell r="V93">
            <v>483.837593567523</v>
          </cell>
          <cell r="W93">
            <v>14945.09</v>
          </cell>
          <cell r="X93">
            <v>0.729852993850833</v>
          </cell>
          <cell r="Y93">
            <v>2.7150531371251</v>
          </cell>
          <cell r="Z93">
            <v>2.7150531371251</v>
          </cell>
          <cell r="AA93">
            <v>185.954615021843</v>
          </cell>
          <cell r="AB93">
            <v>3668.947</v>
          </cell>
          <cell r="AC93">
            <v>46.2886018335946</v>
          </cell>
        </row>
        <row r="93">
          <cell r="AF93">
            <v>15</v>
          </cell>
          <cell r="AG93">
            <v>15</v>
          </cell>
          <cell r="AH93">
            <v>25.2884718498659</v>
          </cell>
          <cell r="AI93">
            <v>0.994438992476284</v>
          </cell>
          <cell r="AJ93">
            <v>0.994438992476284</v>
          </cell>
          <cell r="AK93">
            <v>67.8574369725325</v>
          </cell>
        </row>
        <row r="93">
          <cell r="AN93">
            <v>1000</v>
          </cell>
          <cell r="AO93">
            <v>12851.25</v>
          </cell>
          <cell r="AP93">
            <v>60.6095500437701</v>
          </cell>
          <cell r="AQ93">
            <v>75.0671692178714</v>
          </cell>
          <cell r="AR93">
            <v>4721</v>
          </cell>
          <cell r="AS93">
            <v>342</v>
          </cell>
          <cell r="AT93">
            <v>75.7770625324531</v>
          </cell>
        </row>
        <row r="93">
          <cell r="AW93">
            <v>0.00516913626218504</v>
          </cell>
          <cell r="AX93">
            <v>77.2007916189204</v>
          </cell>
        </row>
        <row r="93">
          <cell r="BA93">
            <v>2037</v>
          </cell>
        </row>
        <row r="94">
          <cell r="B94" t="str">
            <v>麻栗坡县</v>
          </cell>
          <cell r="C94" t="str">
            <v>贫困</v>
          </cell>
          <cell r="D94">
            <v>2019</v>
          </cell>
          <cell r="E94" t="str">
            <v>省级</v>
          </cell>
          <cell r="F94" t="str">
            <v>是</v>
          </cell>
          <cell r="G94">
            <v>68883</v>
          </cell>
          <cell r="H94">
            <v>61994.7</v>
          </cell>
          <cell r="I94">
            <v>0</v>
          </cell>
          <cell r="J94">
            <v>0</v>
          </cell>
          <cell r="K94">
            <v>0</v>
          </cell>
          <cell r="L94">
            <v>61994.7</v>
          </cell>
          <cell r="M94">
            <v>0</v>
          </cell>
          <cell r="N94">
            <v>3720</v>
          </cell>
          <cell r="O94">
            <v>3291</v>
          </cell>
          <cell r="P94">
            <v>0</v>
          </cell>
        </row>
        <row r="94">
          <cell r="U94">
            <v>1830</v>
          </cell>
          <cell r="V94">
            <v>665.912612185658</v>
          </cell>
          <cell r="W94">
            <v>16685.16</v>
          </cell>
          <cell r="X94">
            <v>0.566693796261742</v>
          </cell>
          <cell r="Y94">
            <v>4.11436696899912</v>
          </cell>
          <cell r="Z94">
            <v>4.11436696899912</v>
          </cell>
          <cell r="AA94">
            <v>281.793941826475</v>
          </cell>
          <cell r="AB94">
            <v>2349.203</v>
          </cell>
          <cell r="AC94">
            <v>29.6382919386096</v>
          </cell>
        </row>
        <row r="94">
          <cell r="AF94">
            <v>19</v>
          </cell>
          <cell r="AG94">
            <v>19</v>
          </cell>
          <cell r="AH94">
            <v>32.0320643431635</v>
          </cell>
          <cell r="AI94">
            <v>1</v>
          </cell>
          <cell r="AJ94">
            <v>1</v>
          </cell>
          <cell r="AK94">
            <v>68.236902902971</v>
          </cell>
        </row>
        <row r="94">
          <cell r="AN94">
            <v>1349</v>
          </cell>
          <cell r="AO94">
            <v>14571.43</v>
          </cell>
          <cell r="AP94">
            <v>105.317830295311</v>
          </cell>
          <cell r="AQ94">
            <v>130.440027730412</v>
          </cell>
          <cell r="AR94">
            <v>3395</v>
          </cell>
          <cell r="AS94">
            <v>325</v>
          </cell>
          <cell r="AT94">
            <v>72.0103664416586</v>
          </cell>
        </row>
        <row r="94">
          <cell r="AW94">
            <v>0.0120066798969341</v>
          </cell>
          <cell r="AX94">
            <v>179.319163926716</v>
          </cell>
        </row>
        <row r="94">
          <cell r="BA94">
            <v>2808</v>
          </cell>
        </row>
        <row r="95">
          <cell r="B95" t="str">
            <v>马关县</v>
          </cell>
          <cell r="C95" t="str">
            <v>深度贫困</v>
          </cell>
          <cell r="D95">
            <v>2019</v>
          </cell>
          <cell r="E95" t="str">
            <v>国家</v>
          </cell>
          <cell r="F95" t="str">
            <v>是</v>
          </cell>
          <cell r="G95">
            <v>83326</v>
          </cell>
          <cell r="H95">
            <v>74993.4</v>
          </cell>
          <cell r="I95">
            <v>0</v>
          </cell>
          <cell r="J95">
            <v>0</v>
          </cell>
          <cell r="K95">
            <v>0</v>
          </cell>
          <cell r="L95">
            <v>74993.4</v>
          </cell>
          <cell r="M95">
            <v>0</v>
          </cell>
          <cell r="N95">
            <v>13175</v>
          </cell>
          <cell r="O95">
            <v>4689</v>
          </cell>
          <cell r="P95">
            <v>2421.6</v>
          </cell>
          <cell r="Q95">
            <v>0</v>
          </cell>
          <cell r="R95">
            <v>3027</v>
          </cell>
        </row>
        <row r="95">
          <cell r="U95">
            <v>2613</v>
          </cell>
          <cell r="V95">
            <v>1311.8451858176</v>
          </cell>
          <cell r="W95">
            <v>13544.46</v>
          </cell>
          <cell r="X95">
            <v>0.861184300590913</v>
          </cell>
          <cell r="Y95">
            <v>8.31051461913237</v>
          </cell>
          <cell r="Z95">
            <v>8.31051461913237</v>
          </cell>
          <cell r="AA95">
            <v>569.189061349466</v>
          </cell>
          <cell r="AB95">
            <v>9406.4346</v>
          </cell>
          <cell r="AC95">
            <v>118.674569535387</v>
          </cell>
        </row>
        <row r="95">
          <cell r="AF95">
            <v>34</v>
          </cell>
          <cell r="AG95">
            <v>34</v>
          </cell>
          <cell r="AH95">
            <v>57.3205361930295</v>
          </cell>
          <cell r="AI95">
            <v>1</v>
          </cell>
          <cell r="AJ95">
            <v>1</v>
          </cell>
          <cell r="AK95">
            <v>68.236902902971</v>
          </cell>
        </row>
        <row r="95">
          <cell r="AN95">
            <v>1000</v>
          </cell>
          <cell r="AO95">
            <v>11599.12</v>
          </cell>
          <cell r="AP95">
            <v>161.84611879177</v>
          </cell>
          <cell r="AQ95">
            <v>200.452403586954</v>
          </cell>
          <cell r="AR95">
            <v>13148</v>
          </cell>
          <cell r="AS95">
            <v>27</v>
          </cell>
          <cell r="AT95">
            <v>5.98239967361472</v>
          </cell>
        </row>
        <row r="95">
          <cell r="AW95">
            <v>0.0107047504360728</v>
          </cell>
          <cell r="AX95">
            <v>159.874912525225</v>
          </cell>
        </row>
        <row r="95">
          <cell r="BA95">
            <v>3492</v>
          </cell>
        </row>
        <row r="96">
          <cell r="B96" t="str">
            <v>丘北县</v>
          </cell>
          <cell r="C96" t="str">
            <v>贫困</v>
          </cell>
          <cell r="D96">
            <v>2019</v>
          </cell>
          <cell r="E96" t="str">
            <v>省级</v>
          </cell>
        </row>
        <row r="96">
          <cell r="G96">
            <v>72985</v>
          </cell>
          <cell r="H96">
            <v>65686.5</v>
          </cell>
          <cell r="I96">
            <v>0</v>
          </cell>
          <cell r="J96">
            <v>0</v>
          </cell>
          <cell r="K96">
            <v>0</v>
          </cell>
          <cell r="L96">
            <v>65686.5</v>
          </cell>
          <cell r="M96">
            <v>0</v>
          </cell>
          <cell r="N96">
            <v>10807</v>
          </cell>
          <cell r="O96">
            <v>3714</v>
          </cell>
          <cell r="P96">
            <v>1110</v>
          </cell>
          <cell r="Q96">
            <v>1850</v>
          </cell>
        </row>
        <row r="96">
          <cell r="U96">
            <v>1723</v>
          </cell>
          <cell r="V96">
            <v>1060.74074889519</v>
          </cell>
          <cell r="W96">
            <v>14645.69</v>
          </cell>
          <cell r="X96">
            <v>0.757926498800734</v>
          </cell>
          <cell r="Y96">
            <v>6.35081771875111</v>
          </cell>
          <cell r="Z96">
            <v>6.35081771875111</v>
          </cell>
          <cell r="AA96">
            <v>434.968969047419</v>
          </cell>
          <cell r="AB96">
            <v>2098.23</v>
          </cell>
          <cell r="AC96">
            <v>26.4719367778557</v>
          </cell>
        </row>
        <row r="96">
          <cell r="AF96">
            <v>46</v>
          </cell>
          <cell r="AG96">
            <v>46</v>
          </cell>
          <cell r="AH96">
            <v>77.5513136729223</v>
          </cell>
          <cell r="AI96">
            <v>1</v>
          </cell>
          <cell r="AJ96">
            <v>1</v>
          </cell>
          <cell r="AK96">
            <v>68.236902902971</v>
          </cell>
        </row>
        <row r="96">
          <cell r="AN96">
            <v>1000</v>
          </cell>
          <cell r="AO96">
            <v>12671.43</v>
          </cell>
          <cell r="AP96">
            <v>130.551322084406</v>
          </cell>
          <cell r="AQ96">
            <v>161.692640507142</v>
          </cell>
          <cell r="AR96">
            <v>10292</v>
          </cell>
          <cell r="AS96">
            <v>515</v>
          </cell>
          <cell r="AT96">
            <v>114.108734515244</v>
          </cell>
        </row>
        <row r="96">
          <cell r="AW96">
            <v>0.00740546599997605</v>
          </cell>
          <cell r="AX96">
            <v>110.600264436342</v>
          </cell>
        </row>
        <row r="96">
          <cell r="BA96">
            <v>3054</v>
          </cell>
        </row>
        <row r="97">
          <cell r="B97" t="str">
            <v>广南县</v>
          </cell>
          <cell r="C97" t="str">
            <v>深度贫困</v>
          </cell>
          <cell r="D97">
            <v>2020</v>
          </cell>
          <cell r="E97" t="str">
            <v>国家</v>
          </cell>
        </row>
        <row r="97">
          <cell r="G97">
            <v>140758</v>
          </cell>
          <cell r="H97">
            <v>140758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140758</v>
          </cell>
          <cell r="N97">
            <v>20993</v>
          </cell>
          <cell r="O97">
            <v>9715</v>
          </cell>
          <cell r="P97">
            <v>4907.2</v>
          </cell>
          <cell r="Q97">
            <v>0</v>
          </cell>
          <cell r="R97">
            <v>6134</v>
          </cell>
        </row>
        <row r="97">
          <cell r="U97">
            <v>0</v>
          </cell>
          <cell r="V97">
            <v>2036.96723703162</v>
          </cell>
          <cell r="W97">
            <v>15733.26</v>
          </cell>
          <cell r="X97">
            <v>0.65594953895316</v>
          </cell>
          <cell r="Y97">
            <v>10.6100493875213</v>
          </cell>
          <cell r="Z97">
            <v>10.6100493875213</v>
          </cell>
          <cell r="AA97">
            <v>726.684727544009</v>
          </cell>
          <cell r="AB97">
            <v>5026.9568</v>
          </cell>
          <cell r="AC97">
            <v>63.4216852273639</v>
          </cell>
        </row>
        <row r="97">
          <cell r="AF97">
            <v>34</v>
          </cell>
          <cell r="AG97">
            <v>34</v>
          </cell>
          <cell r="AH97">
            <v>57.3205361930295</v>
          </cell>
          <cell r="AI97">
            <v>0.859432048681542</v>
          </cell>
          <cell r="AJ97">
            <v>0.859432048681542</v>
          </cell>
          <cell r="AK97">
            <v>58.6449812575838</v>
          </cell>
        </row>
        <row r="97">
          <cell r="AN97">
            <v>4657</v>
          </cell>
          <cell r="AO97">
            <v>13639.17</v>
          </cell>
          <cell r="AP97">
            <v>248.344401888091</v>
          </cell>
          <cell r="AQ97">
            <v>307.583726118762</v>
          </cell>
          <cell r="AR97">
            <v>19207</v>
          </cell>
          <cell r="AS97">
            <v>1786</v>
          </cell>
          <cell r="AT97">
            <v>395.7246598917</v>
          </cell>
          <cell r="AU97">
            <v>28</v>
          </cell>
          <cell r="AV97">
            <v>-500</v>
          </cell>
          <cell r="AW97">
            <v>0.0199849833532163</v>
          </cell>
          <cell r="AX97">
            <v>298.474727131118</v>
          </cell>
        </row>
        <row r="97">
          <cell r="BA97">
            <v>8102</v>
          </cell>
        </row>
        <row r="98">
          <cell r="B98" t="str">
            <v>富宁县</v>
          </cell>
          <cell r="C98" t="str">
            <v>贫困</v>
          </cell>
          <cell r="D98">
            <v>2019</v>
          </cell>
          <cell r="E98" t="str">
            <v>省级</v>
          </cell>
          <cell r="F98" t="str">
            <v>是</v>
          </cell>
          <cell r="G98">
            <v>61080</v>
          </cell>
          <cell r="H98">
            <v>54972</v>
          </cell>
          <cell r="I98">
            <v>0</v>
          </cell>
          <cell r="J98">
            <v>0</v>
          </cell>
          <cell r="K98">
            <v>0</v>
          </cell>
          <cell r="L98">
            <v>54972</v>
          </cell>
          <cell r="M98">
            <v>0</v>
          </cell>
          <cell r="N98">
            <v>4261</v>
          </cell>
          <cell r="O98">
            <v>5009</v>
          </cell>
          <cell r="P98">
            <v>1117.8</v>
          </cell>
          <cell r="Q98">
            <v>1863</v>
          </cell>
        </row>
        <row r="98">
          <cell r="U98">
            <v>1697</v>
          </cell>
          <cell r="V98">
            <v>667.73662622631</v>
          </cell>
          <cell r="W98">
            <v>14392.59</v>
          </cell>
          <cell r="X98">
            <v>0.781658643432731</v>
          </cell>
          <cell r="Y98">
            <v>5.10743574205381</v>
          </cell>
          <cell r="Z98">
            <v>5.10743574205381</v>
          </cell>
          <cell r="AA98">
            <v>349.809450936966</v>
          </cell>
          <cell r="AB98">
            <v>2035.87</v>
          </cell>
          <cell r="AC98">
            <v>25.6851831915152</v>
          </cell>
        </row>
        <row r="98">
          <cell r="AF98">
            <v>21</v>
          </cell>
          <cell r="AG98">
            <v>21</v>
          </cell>
          <cell r="AH98">
            <v>35.4038605898123</v>
          </cell>
          <cell r="AI98">
            <v>0.984422211777345</v>
          </cell>
          <cell r="AJ98">
            <v>0.984422211777345</v>
          </cell>
          <cell r="AK98">
            <v>67.1739228805786</v>
          </cell>
        </row>
        <row r="98">
          <cell r="AN98">
            <v>1000</v>
          </cell>
          <cell r="AO98">
            <v>12443.68</v>
          </cell>
          <cell r="AP98">
            <v>102.336068036144</v>
          </cell>
          <cell r="AQ98">
            <v>126.747004899609</v>
          </cell>
          <cell r="AR98">
            <v>3811</v>
          </cell>
          <cell r="AS98">
            <v>450</v>
          </cell>
          <cell r="AT98">
            <v>99.706661226912</v>
          </cell>
        </row>
        <row r="98">
          <cell r="AW98">
            <v>0.00707088575576839</v>
          </cell>
          <cell r="AX98">
            <v>105.603325218113</v>
          </cell>
        </row>
        <row r="98">
          <cell r="BA98">
            <v>2478</v>
          </cell>
        </row>
        <row r="99">
          <cell r="B99" t="str">
            <v>普洱市合计</v>
          </cell>
          <cell r="C99">
            <v>1</v>
          </cell>
        </row>
        <row r="99">
          <cell r="G99">
            <v>553461</v>
          </cell>
          <cell r="H99">
            <v>496109</v>
          </cell>
          <cell r="I99">
            <v>9933.6</v>
          </cell>
          <cell r="J99">
            <v>9233</v>
          </cell>
          <cell r="K99">
            <v>112238.4</v>
          </cell>
          <cell r="L99">
            <v>168417</v>
          </cell>
          <cell r="M99">
            <v>196287</v>
          </cell>
          <cell r="N99">
            <v>84142</v>
          </cell>
          <cell r="O99">
            <v>81805</v>
          </cell>
          <cell r="P99">
            <v>3602.4</v>
          </cell>
          <cell r="Q99">
            <v>6004</v>
          </cell>
          <cell r="R99">
            <v>0</v>
          </cell>
          <cell r="S99">
            <v>0</v>
          </cell>
          <cell r="T99">
            <v>0</v>
          </cell>
          <cell r="U99">
            <v>12124</v>
          </cell>
          <cell r="V99">
            <v>7981.22364729749</v>
          </cell>
        </row>
        <row r="99">
          <cell r="X99">
            <v>7.22639209516112</v>
          </cell>
          <cell r="Y99">
            <v>46.8774464369903</v>
          </cell>
          <cell r="Z99">
            <v>41.502526350585</v>
          </cell>
          <cell r="AA99">
            <v>2842.51759364419</v>
          </cell>
          <cell r="AB99">
            <v>95831.28</v>
          </cell>
          <cell r="AC99">
            <v>1209.03789646558</v>
          </cell>
        </row>
        <row r="99">
          <cell r="AF99">
            <v>244</v>
          </cell>
          <cell r="AG99">
            <v>234</v>
          </cell>
          <cell r="AH99">
            <v>394.500160857909</v>
          </cell>
          <cell r="AI99">
            <v>9.29016453980638</v>
          </cell>
          <cell r="AJ99">
            <v>8.86016647891827</v>
          </cell>
          <cell r="AK99">
            <v>604.590319726104</v>
          </cell>
        </row>
        <row r="99">
          <cell r="AN99">
            <v>6000</v>
          </cell>
          <cell r="AO99">
            <v>130225.67</v>
          </cell>
          <cell r="AP99">
            <v>979.240035788089</v>
          </cell>
          <cell r="AQ99">
            <v>1212.82499900318</v>
          </cell>
          <cell r="AR99">
            <v>79014</v>
          </cell>
          <cell r="AS99">
            <v>5128</v>
          </cell>
          <cell r="AT99">
            <v>1136.21279727023</v>
          </cell>
          <cell r="AU99">
            <v>0</v>
          </cell>
          <cell r="AV99">
            <v>0</v>
          </cell>
          <cell r="AW99">
            <v>0.0776195478275298</v>
          </cell>
          <cell r="AX99">
            <v>1159.24406582677</v>
          </cell>
        </row>
        <row r="99">
          <cell r="BA99">
            <v>22541</v>
          </cell>
        </row>
        <row r="100">
          <cell r="B100" t="str">
            <v>普洱市本级</v>
          </cell>
          <cell r="C100">
            <v>2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0">
          <cell r="P100">
            <v>0</v>
          </cell>
        </row>
        <row r="100">
          <cell r="V100">
            <v>0</v>
          </cell>
        </row>
        <row r="100">
          <cell r="AG100">
            <v>0</v>
          </cell>
          <cell r="AH100">
            <v>0</v>
          </cell>
        </row>
        <row r="100">
          <cell r="AJ100">
            <v>0</v>
          </cell>
          <cell r="AK100">
            <v>0</v>
          </cell>
        </row>
        <row r="100">
          <cell r="BA100">
            <v>0</v>
          </cell>
        </row>
        <row r="101">
          <cell r="B101" t="str">
            <v>县级小计</v>
          </cell>
          <cell r="C101">
            <v>3</v>
          </cell>
        </row>
        <row r="101">
          <cell r="G101">
            <v>553461</v>
          </cell>
          <cell r="H101">
            <v>496109</v>
          </cell>
          <cell r="I101">
            <v>9933.6</v>
          </cell>
          <cell r="J101">
            <v>9233</v>
          </cell>
          <cell r="K101">
            <v>112238.4</v>
          </cell>
          <cell r="L101">
            <v>168417</v>
          </cell>
          <cell r="M101">
            <v>196287</v>
          </cell>
          <cell r="N101">
            <v>84142</v>
          </cell>
          <cell r="O101">
            <v>81805</v>
          </cell>
          <cell r="P101">
            <v>3602.4</v>
          </cell>
          <cell r="Q101">
            <v>6004</v>
          </cell>
          <cell r="R101">
            <v>0</v>
          </cell>
          <cell r="S101">
            <v>0</v>
          </cell>
          <cell r="T101">
            <v>0</v>
          </cell>
          <cell r="U101">
            <v>12124</v>
          </cell>
          <cell r="V101">
            <v>7981.22364729749</v>
          </cell>
        </row>
        <row r="101">
          <cell r="X101">
            <v>7.22639209516112</v>
          </cell>
          <cell r="Y101">
            <v>46.8774464369903</v>
          </cell>
          <cell r="Z101">
            <v>41.502526350585</v>
          </cell>
          <cell r="AA101">
            <v>2842.51759364419</v>
          </cell>
          <cell r="AB101">
            <v>95831.28</v>
          </cell>
          <cell r="AC101">
            <v>1209.03789646558</v>
          </cell>
        </row>
        <row r="101">
          <cell r="AF101">
            <v>244</v>
          </cell>
          <cell r="AG101">
            <v>234</v>
          </cell>
          <cell r="AH101">
            <v>394.500160857909</v>
          </cell>
          <cell r="AI101">
            <v>9.29016453980638</v>
          </cell>
          <cell r="AJ101">
            <v>8.86016647891827</v>
          </cell>
          <cell r="AK101">
            <v>604.590319726104</v>
          </cell>
        </row>
        <row r="101">
          <cell r="AN101">
            <v>6000</v>
          </cell>
          <cell r="AO101">
            <v>130225.67</v>
          </cell>
          <cell r="AP101">
            <v>979.240035788089</v>
          </cell>
          <cell r="AQ101">
            <v>1212.82499900318</v>
          </cell>
          <cell r="AR101">
            <v>79014</v>
          </cell>
          <cell r="AS101">
            <v>5128</v>
          </cell>
          <cell r="AT101">
            <v>1136.21279727023</v>
          </cell>
          <cell r="AU101">
            <v>0</v>
          </cell>
          <cell r="AV101">
            <v>0</v>
          </cell>
          <cell r="AW101">
            <v>0.0776195478275298</v>
          </cell>
          <cell r="AX101">
            <v>1159.24406582677</v>
          </cell>
        </row>
        <row r="101">
          <cell r="BA101">
            <v>22541</v>
          </cell>
        </row>
        <row r="102">
          <cell r="B102" t="str">
            <v>思茅区</v>
          </cell>
          <cell r="C102" t="str">
            <v>非贫困县</v>
          </cell>
        </row>
        <row r="102">
          <cell r="G102">
            <v>16556</v>
          </cell>
          <cell r="H102">
            <v>9933.6</v>
          </cell>
          <cell r="I102">
            <v>9933.6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1057</v>
          </cell>
          <cell r="O102">
            <v>1715</v>
          </cell>
          <cell r="P102">
            <v>717</v>
          </cell>
          <cell r="Q102">
            <v>1195</v>
          </cell>
        </row>
        <row r="102">
          <cell r="U102">
            <v>448</v>
          </cell>
          <cell r="V102">
            <v>153.924459249754</v>
          </cell>
          <cell r="W102">
            <v>14581.99</v>
          </cell>
          <cell r="X102">
            <v>0.763899385458412</v>
          </cell>
          <cell r="Y102">
            <v>1.3454559876079</v>
          </cell>
          <cell r="Z102">
            <v>0.26909119752158</v>
          </cell>
          <cell r="AA102">
            <v>18.4301181279557</v>
          </cell>
          <cell r="AB102">
            <v>1208</v>
          </cell>
          <cell r="AC102">
            <v>15.2405120638108</v>
          </cell>
        </row>
        <row r="102">
          <cell r="AF102">
            <v>20</v>
          </cell>
          <cell r="AG102">
            <v>10</v>
          </cell>
          <cell r="AH102">
            <v>16.858981233244</v>
          </cell>
          <cell r="AI102">
            <v>0.859996121776227</v>
          </cell>
          <cell r="AJ102">
            <v>0.429998060888113</v>
          </cell>
          <cell r="AK102">
            <v>29.341735929288</v>
          </cell>
        </row>
        <row r="102">
          <cell r="AO102">
            <v>12657.8</v>
          </cell>
          <cell r="AP102">
            <v>26.7746041729211</v>
          </cell>
          <cell r="AQ102">
            <v>33.1613374581847</v>
          </cell>
          <cell r="AR102">
            <v>1005</v>
          </cell>
          <cell r="AS102">
            <v>52</v>
          </cell>
          <cell r="AT102">
            <v>11.5216586306654</v>
          </cell>
        </row>
        <row r="102">
          <cell r="AW102">
            <v>0.0056089958291936</v>
          </cell>
          <cell r="AX102">
            <v>83.770072259215</v>
          </cell>
        </row>
        <row r="102">
          <cell r="BA102">
            <v>362</v>
          </cell>
        </row>
        <row r="103">
          <cell r="B103" t="str">
            <v>宁洱县</v>
          </cell>
          <cell r="C103" t="str">
            <v>贫困</v>
          </cell>
          <cell r="D103">
            <v>2017</v>
          </cell>
        </row>
        <row r="103">
          <cell r="G103">
            <v>13190</v>
          </cell>
          <cell r="H103">
            <v>9233</v>
          </cell>
          <cell r="I103">
            <v>0</v>
          </cell>
          <cell r="J103">
            <v>9233</v>
          </cell>
          <cell r="K103">
            <v>0</v>
          </cell>
          <cell r="L103">
            <v>0</v>
          </cell>
          <cell r="M103">
            <v>0</v>
          </cell>
          <cell r="N103">
            <v>4413</v>
          </cell>
          <cell r="O103">
            <v>1167</v>
          </cell>
          <cell r="P103">
            <v>0</v>
          </cell>
        </row>
        <row r="103">
          <cell r="U103">
            <v>369</v>
          </cell>
          <cell r="V103">
            <v>295.465147917655</v>
          </cell>
          <cell r="W103">
            <v>14826.38</v>
          </cell>
          <cell r="X103">
            <v>0.740983941655118</v>
          </cell>
          <cell r="Y103">
            <v>1.3043540324955</v>
          </cell>
          <cell r="Z103">
            <v>0.652177016247752</v>
          </cell>
          <cell r="AA103">
            <v>44.6677541312729</v>
          </cell>
          <cell r="AB103">
            <v>761.5</v>
          </cell>
          <cell r="AC103">
            <v>9.60732610645024</v>
          </cell>
        </row>
        <row r="103">
          <cell r="AF103">
            <v>10</v>
          </cell>
          <cell r="AG103">
            <v>10</v>
          </cell>
          <cell r="AH103">
            <v>16.858981233244</v>
          </cell>
          <cell r="AI103">
            <v>1</v>
          </cell>
          <cell r="AJ103">
            <v>1</v>
          </cell>
          <cell r="AK103">
            <v>68.236902902971</v>
          </cell>
        </row>
        <row r="103">
          <cell r="AO103">
            <v>12822.31</v>
          </cell>
          <cell r="AP103">
            <v>27.5127057527076</v>
          </cell>
          <cell r="AQ103">
            <v>34.075503561543</v>
          </cell>
          <cell r="AR103">
            <v>4341</v>
          </cell>
          <cell r="AS103">
            <v>72</v>
          </cell>
          <cell r="AT103">
            <v>15.9530657963059</v>
          </cell>
        </row>
        <row r="103">
          <cell r="AW103">
            <v>0.00448927856930183</v>
          </cell>
          <cell r="AX103">
            <v>67.0471509685944</v>
          </cell>
        </row>
        <row r="103">
          <cell r="BA103">
            <v>552</v>
          </cell>
        </row>
        <row r="104">
          <cell r="B104" t="str">
            <v>墨江县</v>
          </cell>
          <cell r="C104" t="str">
            <v>贫困</v>
          </cell>
          <cell r="D104">
            <v>2019</v>
          </cell>
          <cell r="E104" t="str">
            <v>省级</v>
          </cell>
        </row>
        <row r="104">
          <cell r="G104">
            <v>91117</v>
          </cell>
          <cell r="H104">
            <v>82005.3</v>
          </cell>
          <cell r="I104">
            <v>0</v>
          </cell>
          <cell r="J104">
            <v>0</v>
          </cell>
          <cell r="K104">
            <v>0</v>
          </cell>
          <cell r="L104">
            <v>82005.3</v>
          </cell>
          <cell r="M104">
            <v>0</v>
          </cell>
          <cell r="N104">
            <v>11644</v>
          </cell>
          <cell r="O104">
            <v>17710</v>
          </cell>
          <cell r="P104">
            <v>0</v>
          </cell>
        </row>
        <row r="104">
          <cell r="U104">
            <v>2679</v>
          </cell>
          <cell r="V104">
            <v>1227.4095751389</v>
          </cell>
          <cell r="W104">
            <v>14525.44</v>
          </cell>
          <cell r="X104">
            <v>0.769201846062677</v>
          </cell>
          <cell r="Y104">
            <v>7.90439509032467</v>
          </cell>
          <cell r="Z104">
            <v>7.90439509032467</v>
          </cell>
          <cell r="AA104">
            <v>541.37384123475</v>
          </cell>
          <cell r="AB104">
            <v>6045</v>
          </cell>
          <cell r="AC104">
            <v>76.2656419087219</v>
          </cell>
        </row>
        <row r="104">
          <cell r="AF104">
            <v>73</v>
          </cell>
          <cell r="AG104">
            <v>73</v>
          </cell>
          <cell r="AH104">
            <v>123.070563002681</v>
          </cell>
          <cell r="AI104">
            <v>1</v>
          </cell>
          <cell r="AJ104">
            <v>1</v>
          </cell>
          <cell r="AK104">
            <v>68.236902902971</v>
          </cell>
        </row>
        <row r="104">
          <cell r="AN104">
            <v>1000</v>
          </cell>
          <cell r="AO104">
            <v>12589.69</v>
          </cell>
          <cell r="AP104">
            <v>158.001988730461</v>
          </cell>
          <cell r="AQ104">
            <v>195.691306340738</v>
          </cell>
          <cell r="AR104">
            <v>10684</v>
          </cell>
          <cell r="AS104">
            <v>960</v>
          </cell>
          <cell r="AT104">
            <v>212.707543950746</v>
          </cell>
        </row>
        <row r="104">
          <cell r="AW104">
            <v>0.00948034190707961</v>
          </cell>
          <cell r="AX104">
            <v>141.588432365139</v>
          </cell>
        </row>
        <row r="104">
          <cell r="BA104">
            <v>3586</v>
          </cell>
        </row>
        <row r="105">
          <cell r="B105" t="str">
            <v>景谷县</v>
          </cell>
          <cell r="C105" t="str">
            <v>贫困</v>
          </cell>
          <cell r="D105">
            <v>2018</v>
          </cell>
        </row>
        <row r="105">
          <cell r="G105">
            <v>49007</v>
          </cell>
          <cell r="H105">
            <v>39205.6</v>
          </cell>
          <cell r="I105">
            <v>0</v>
          </cell>
          <cell r="J105">
            <v>0</v>
          </cell>
          <cell r="K105">
            <v>39205.6</v>
          </cell>
          <cell r="L105">
            <v>0</v>
          </cell>
          <cell r="M105">
            <v>0</v>
          </cell>
          <cell r="N105">
            <v>8914</v>
          </cell>
          <cell r="O105">
            <v>14292</v>
          </cell>
          <cell r="P105">
            <v>513.6</v>
          </cell>
          <cell r="Q105">
            <v>856</v>
          </cell>
        </row>
        <row r="105">
          <cell r="U105">
            <v>1196</v>
          </cell>
          <cell r="V105">
            <v>760.370031071026</v>
          </cell>
          <cell r="W105">
            <v>14405.23</v>
          </cell>
          <cell r="X105">
            <v>0.780473442689356</v>
          </cell>
          <cell r="Y105">
            <v>4.52058022740102</v>
          </cell>
          <cell r="Z105">
            <v>2.26029011370051</v>
          </cell>
          <cell r="AA105">
            <v>154.807790751349</v>
          </cell>
          <cell r="AB105">
            <v>3279.44</v>
          </cell>
          <cell r="AC105">
            <v>41.3744576842248</v>
          </cell>
        </row>
        <row r="105">
          <cell r="AF105">
            <v>56</v>
          </cell>
          <cell r="AG105">
            <v>56</v>
          </cell>
          <cell r="AH105">
            <v>94.4102949061662</v>
          </cell>
          <cell r="AI105">
            <v>0.871161313095658</v>
          </cell>
          <cell r="AJ105">
            <v>0.871161313095658</v>
          </cell>
          <cell r="AK105">
            <v>59.4453499345331</v>
          </cell>
        </row>
        <row r="105">
          <cell r="AO105">
            <v>12547.83</v>
          </cell>
          <cell r="AP105">
            <v>85.7379048010692</v>
          </cell>
          <cell r="AQ105">
            <v>106.189565892498</v>
          </cell>
          <cell r="AR105">
            <v>7810</v>
          </cell>
          <cell r="AS105">
            <v>1104</v>
          </cell>
          <cell r="AT105">
            <v>244.613675543357</v>
          </cell>
        </row>
        <row r="105">
          <cell r="AW105">
            <v>0.00496271880627077</v>
          </cell>
          <cell r="AX105">
            <v>74.1179572357136</v>
          </cell>
        </row>
        <row r="105">
          <cell r="BA105">
            <v>1535</v>
          </cell>
        </row>
        <row r="106">
          <cell r="B106" t="str">
            <v>镇沅县</v>
          </cell>
          <cell r="C106" t="str">
            <v>贫困</v>
          </cell>
          <cell r="D106">
            <v>2018</v>
          </cell>
        </row>
        <row r="106">
          <cell r="G106">
            <v>33371</v>
          </cell>
          <cell r="H106">
            <v>26696.8</v>
          </cell>
          <cell r="I106">
            <v>0</v>
          </cell>
          <cell r="J106">
            <v>0</v>
          </cell>
          <cell r="K106">
            <v>26696.8</v>
          </cell>
          <cell r="L106">
            <v>0</v>
          </cell>
          <cell r="M106">
            <v>0</v>
          </cell>
          <cell r="N106">
            <v>4695</v>
          </cell>
          <cell r="O106">
            <v>10988</v>
          </cell>
          <cell r="P106">
            <v>0</v>
          </cell>
        </row>
        <row r="106">
          <cell r="U106">
            <v>988</v>
          </cell>
          <cell r="V106">
            <v>450.302383189959</v>
          </cell>
          <cell r="W106">
            <v>14962.13</v>
          </cell>
          <cell r="X106">
            <v>0.728255223228434</v>
          </cell>
          <cell r="Y106">
            <v>2.77217633274136</v>
          </cell>
          <cell r="Z106">
            <v>1.38608816637068</v>
          </cell>
          <cell r="AA106">
            <v>94.9334979265697</v>
          </cell>
          <cell r="AB106">
            <v>3972.9</v>
          </cell>
          <cell r="AC106">
            <v>50.1233695184717</v>
          </cell>
        </row>
        <row r="106">
          <cell r="AF106">
            <v>8</v>
          </cell>
          <cell r="AG106">
            <v>8</v>
          </cell>
          <cell r="AH106">
            <v>13.4871849865952</v>
          </cell>
          <cell r="AI106">
            <v>1</v>
          </cell>
          <cell r="AJ106">
            <v>1</v>
          </cell>
          <cell r="AK106">
            <v>68.236902902971</v>
          </cell>
        </row>
        <row r="106">
          <cell r="AO106">
            <v>12975.01</v>
          </cell>
          <cell r="AP106">
            <v>58.2979973965338</v>
          </cell>
          <cell r="AQ106">
            <v>72.2042257774268</v>
          </cell>
          <cell r="AR106">
            <v>4259</v>
          </cell>
          <cell r="AS106">
            <v>436</v>
          </cell>
          <cell r="AT106">
            <v>96.6046762109636</v>
          </cell>
        </row>
        <row r="106">
          <cell r="AW106">
            <v>0.00419736804674945</v>
          </cell>
          <cell r="AX106">
            <v>62.6874819098007</v>
          </cell>
        </row>
        <row r="106">
          <cell r="BA106">
            <v>909</v>
          </cell>
        </row>
        <row r="107">
          <cell r="B107" t="str">
            <v>景东县</v>
          </cell>
          <cell r="C107" t="str">
            <v>贫困</v>
          </cell>
          <cell r="D107">
            <v>2019</v>
          </cell>
          <cell r="E107" t="str">
            <v>省级</v>
          </cell>
        </row>
        <row r="107">
          <cell r="G107">
            <v>60317</v>
          </cell>
          <cell r="H107">
            <v>54285.3</v>
          </cell>
          <cell r="I107">
            <v>0</v>
          </cell>
          <cell r="J107">
            <v>0</v>
          </cell>
          <cell r="K107">
            <v>0</v>
          </cell>
          <cell r="L107">
            <v>54285.3</v>
          </cell>
          <cell r="M107">
            <v>0</v>
          </cell>
          <cell r="N107">
            <v>9564</v>
          </cell>
          <cell r="O107">
            <v>8913</v>
          </cell>
          <cell r="P107">
            <v>640.2</v>
          </cell>
          <cell r="Q107">
            <v>1067</v>
          </cell>
        </row>
        <row r="107">
          <cell r="U107">
            <v>2232</v>
          </cell>
          <cell r="V107">
            <v>942.543242721697</v>
          </cell>
          <cell r="W107">
            <v>15686.05</v>
          </cell>
          <cell r="X107">
            <v>0.660376226223317</v>
          </cell>
          <cell r="Y107">
            <v>4.61477510647116</v>
          </cell>
          <cell r="Z107">
            <v>4.61477510647116</v>
          </cell>
          <cell r="AA107">
            <v>316.067010476595</v>
          </cell>
          <cell r="AB107">
            <v>12501</v>
          </cell>
          <cell r="AC107">
            <v>157.716590488161</v>
          </cell>
        </row>
        <row r="107">
          <cell r="AF107">
            <v>36</v>
          </cell>
          <cell r="AG107">
            <v>36</v>
          </cell>
          <cell r="AH107">
            <v>60.6923324396783</v>
          </cell>
          <cell r="AI107">
            <v>0.78</v>
          </cell>
          <cell r="AJ107">
            <v>0.78</v>
          </cell>
          <cell r="AK107">
            <v>53.2247842643173</v>
          </cell>
        </row>
        <row r="107">
          <cell r="AN107">
            <v>1000</v>
          </cell>
          <cell r="AO107">
            <v>13579.89</v>
          </cell>
          <cell r="AP107">
            <v>108.381265945453</v>
          </cell>
          <cell r="AQ107">
            <v>134.234206076419</v>
          </cell>
          <cell r="AR107">
            <v>8114</v>
          </cell>
          <cell r="AS107">
            <v>1450</v>
          </cell>
          <cell r="AT107">
            <v>321.277019508939</v>
          </cell>
        </row>
        <row r="107">
          <cell r="AW107">
            <v>0.00688219712094387</v>
          </cell>
          <cell r="AX107">
            <v>102.785269891441</v>
          </cell>
        </row>
        <row r="107">
          <cell r="BA107">
            <v>3089</v>
          </cell>
        </row>
        <row r="108">
          <cell r="B108" t="str">
            <v>江城县</v>
          </cell>
          <cell r="C108" t="str">
            <v>深度贫困</v>
          </cell>
          <cell r="D108">
            <v>2019</v>
          </cell>
          <cell r="E108" t="str">
            <v>省级</v>
          </cell>
          <cell r="F108" t="str">
            <v>是</v>
          </cell>
          <cell r="G108">
            <v>35696</v>
          </cell>
          <cell r="H108">
            <v>32126.4</v>
          </cell>
          <cell r="I108">
            <v>0</v>
          </cell>
          <cell r="J108">
            <v>0</v>
          </cell>
          <cell r="K108">
            <v>0</v>
          </cell>
          <cell r="L108">
            <v>32126.4</v>
          </cell>
          <cell r="M108">
            <v>0</v>
          </cell>
          <cell r="N108">
            <v>3278</v>
          </cell>
          <cell r="O108">
            <v>9378</v>
          </cell>
          <cell r="P108">
            <v>0</v>
          </cell>
        </row>
        <row r="108">
          <cell r="U108">
            <v>838</v>
          </cell>
          <cell r="V108">
            <v>406.469992765456</v>
          </cell>
          <cell r="W108">
            <v>14308.04</v>
          </cell>
          <cell r="X108">
            <v>0.78958654872169</v>
          </cell>
          <cell r="Y108">
            <v>3.07733461498791</v>
          </cell>
          <cell r="Z108">
            <v>3.07733461498791</v>
          </cell>
          <cell r="AA108">
            <v>210.767356925252</v>
          </cell>
          <cell r="AB108">
            <v>1910.6</v>
          </cell>
          <cell r="AC108">
            <v>24.1047370439709</v>
          </cell>
        </row>
        <row r="108">
          <cell r="AF108">
            <v>2</v>
          </cell>
          <cell r="AG108">
            <v>2</v>
          </cell>
          <cell r="AH108">
            <v>3.37179624664879</v>
          </cell>
          <cell r="AI108">
            <v>1</v>
          </cell>
          <cell r="AJ108">
            <v>1</v>
          </cell>
          <cell r="AK108">
            <v>68.236902902971</v>
          </cell>
        </row>
        <row r="108">
          <cell r="AN108">
            <v>1000</v>
          </cell>
          <cell r="AO108">
            <v>12302.89</v>
          </cell>
          <cell r="AP108">
            <v>63.5206167819106</v>
          </cell>
          <cell r="AQ108">
            <v>78.6726330313908</v>
          </cell>
          <cell r="AR108">
            <v>3191</v>
          </cell>
          <cell r="AS108">
            <v>87</v>
          </cell>
          <cell r="AT108">
            <v>19.2766211705363</v>
          </cell>
        </row>
        <row r="108">
          <cell r="AW108">
            <v>0.00842293723918567</v>
          </cell>
          <cell r="AX108">
            <v>125.796146520376</v>
          </cell>
        </row>
        <row r="108">
          <cell r="BA108">
            <v>1937</v>
          </cell>
        </row>
        <row r="109">
          <cell r="B109" t="str">
            <v>澜沧县</v>
          </cell>
          <cell r="C109" t="str">
            <v>深度贫困</v>
          </cell>
          <cell r="D109">
            <v>2020</v>
          </cell>
          <cell r="E109" t="str">
            <v>国家</v>
          </cell>
          <cell r="F109" t="str">
            <v>是</v>
          </cell>
          <cell r="G109">
            <v>196287</v>
          </cell>
          <cell r="H109">
            <v>196287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196287</v>
          </cell>
          <cell r="N109">
            <v>32495</v>
          </cell>
          <cell r="O109">
            <v>17210</v>
          </cell>
          <cell r="P109">
            <v>1731.6</v>
          </cell>
          <cell r="Q109">
            <v>2886</v>
          </cell>
        </row>
        <row r="109">
          <cell r="U109">
            <v>2533</v>
          </cell>
          <cell r="V109">
            <v>3010.73691489604</v>
          </cell>
          <cell r="W109">
            <v>14701.71</v>
          </cell>
          <cell r="X109">
            <v>0.752673734113716</v>
          </cell>
          <cell r="Y109">
            <v>17.2198202238004</v>
          </cell>
          <cell r="Z109">
            <v>17.2198202238004</v>
          </cell>
          <cell r="AA109">
            <v>1179.38945528439</v>
          </cell>
          <cell r="AB109">
            <v>61435.46</v>
          </cell>
          <cell r="AC109">
            <v>775.089295758082</v>
          </cell>
        </row>
        <row r="109">
          <cell r="AF109">
            <v>31</v>
          </cell>
          <cell r="AG109">
            <v>31</v>
          </cell>
          <cell r="AH109">
            <v>52.2628418230563</v>
          </cell>
          <cell r="AI109">
            <v>0.970774889850034</v>
          </cell>
          <cell r="AJ109">
            <v>0.970774889850034</v>
          </cell>
          <cell r="AK109">
            <v>66.2426718993391</v>
          </cell>
        </row>
        <row r="109">
          <cell r="AN109">
            <v>1000</v>
          </cell>
          <cell r="AO109">
            <v>12741.2</v>
          </cell>
          <cell r="AP109">
            <v>352.030734012495</v>
          </cell>
          <cell r="AQ109">
            <v>436.003083027733</v>
          </cell>
          <cell r="AR109">
            <v>31399</v>
          </cell>
          <cell r="AS109">
            <v>1096</v>
          </cell>
          <cell r="AT109">
            <v>242.841112677101</v>
          </cell>
        </row>
        <row r="109">
          <cell r="AW109">
            <v>0.018018670809811</v>
          </cell>
          <cell r="AX109">
            <v>269.107947610987</v>
          </cell>
        </row>
        <row r="109">
          <cell r="BA109">
            <v>7032</v>
          </cell>
        </row>
        <row r="110">
          <cell r="B110" t="str">
            <v>孟连县</v>
          </cell>
          <cell r="C110" t="str">
            <v>贫困</v>
          </cell>
          <cell r="D110">
            <v>2018</v>
          </cell>
          <cell r="E110" t="str">
            <v>省级</v>
          </cell>
          <cell r="F110" t="str">
            <v>是</v>
          </cell>
          <cell r="G110">
            <v>28213</v>
          </cell>
          <cell r="H110">
            <v>22570.4</v>
          </cell>
          <cell r="I110">
            <v>0</v>
          </cell>
          <cell r="J110">
            <v>0</v>
          </cell>
          <cell r="K110">
            <v>22570.4</v>
          </cell>
          <cell r="L110">
            <v>0</v>
          </cell>
          <cell r="M110">
            <v>0</v>
          </cell>
          <cell r="N110">
            <v>3627</v>
          </cell>
          <cell r="O110">
            <v>214</v>
          </cell>
          <cell r="P110">
            <v>0</v>
          </cell>
        </row>
        <row r="110">
          <cell r="U110">
            <v>356</v>
          </cell>
          <cell r="V110">
            <v>339.453276312061</v>
          </cell>
          <cell r="W110">
            <v>17182.85</v>
          </cell>
          <cell r="X110">
            <v>0.520027454650131</v>
          </cell>
          <cell r="Y110">
            <v>1.65576741560602</v>
          </cell>
          <cell r="Z110">
            <v>1.65576741560602</v>
          </cell>
          <cell r="AA110">
            <v>113.403891851912</v>
          </cell>
          <cell r="AB110">
            <v>3112.78</v>
          </cell>
          <cell r="AC110">
            <v>39.271822137408</v>
          </cell>
        </row>
        <row r="110">
          <cell r="AF110">
            <v>2</v>
          </cell>
          <cell r="AG110">
            <v>2</v>
          </cell>
          <cell r="AH110">
            <v>3.37179624664879</v>
          </cell>
          <cell r="AI110">
            <v>0.808232215084464</v>
          </cell>
          <cell r="AJ110">
            <v>0.808232215084464</v>
          </cell>
          <cell r="AK110">
            <v>55.1512631837717</v>
          </cell>
        </row>
        <row r="110">
          <cell r="AN110">
            <v>1000</v>
          </cell>
          <cell r="AO110">
            <v>14874.49</v>
          </cell>
          <cell r="AP110">
            <v>49.4122369237533</v>
          </cell>
          <cell r="AQ110">
            <v>61.1988828148412</v>
          </cell>
          <cell r="AR110">
            <v>3666</v>
          </cell>
          <cell r="AS110">
            <v>-39</v>
          </cell>
          <cell r="AT110">
            <v>-8.64124397299904</v>
          </cell>
        </row>
        <row r="110">
          <cell r="AW110">
            <v>0.00736183428163948</v>
          </cell>
          <cell r="AX110">
            <v>109.948626904572</v>
          </cell>
        </row>
        <row r="110">
          <cell r="BA110">
            <v>1713</v>
          </cell>
        </row>
        <row r="111">
          <cell r="B111" t="str">
            <v>西盟县</v>
          </cell>
          <cell r="C111" t="str">
            <v>贫困</v>
          </cell>
          <cell r="D111">
            <v>2018</v>
          </cell>
          <cell r="E111" t="str">
            <v>省级</v>
          </cell>
          <cell r="F111" t="str">
            <v>是</v>
          </cell>
          <cell r="G111">
            <v>29707</v>
          </cell>
          <cell r="H111">
            <v>23765.6</v>
          </cell>
          <cell r="I111">
            <v>0</v>
          </cell>
          <cell r="J111">
            <v>0</v>
          </cell>
          <cell r="K111">
            <v>23765.6</v>
          </cell>
          <cell r="L111">
            <v>0</v>
          </cell>
          <cell r="M111">
            <v>0</v>
          </cell>
          <cell r="N111">
            <v>4455</v>
          </cell>
          <cell r="O111">
            <v>218</v>
          </cell>
          <cell r="P111">
            <v>0</v>
          </cell>
        </row>
        <row r="111">
          <cell r="U111">
            <v>485</v>
          </cell>
          <cell r="V111">
            <v>394.548624034947</v>
          </cell>
          <cell r="W111">
            <v>15040.42</v>
          </cell>
          <cell r="X111">
            <v>0.720914292358268</v>
          </cell>
          <cell r="Y111">
            <v>2.46278740555432</v>
          </cell>
          <cell r="Z111">
            <v>2.46278740555432</v>
          </cell>
          <cell r="AA111">
            <v>168.676876934138</v>
          </cell>
          <cell r="AB111">
            <v>1604.6</v>
          </cell>
          <cell r="AC111">
            <v>20.2441437562837</v>
          </cell>
        </row>
        <row r="111">
          <cell r="AF111">
            <v>6</v>
          </cell>
          <cell r="AG111">
            <v>6</v>
          </cell>
          <cell r="AH111">
            <v>10.1153887399464</v>
          </cell>
          <cell r="AI111">
            <v>1</v>
          </cell>
          <cell r="AJ111">
            <v>1</v>
          </cell>
          <cell r="AK111">
            <v>68.236902902971</v>
          </cell>
        </row>
        <row r="111">
          <cell r="AN111">
            <v>1000</v>
          </cell>
          <cell r="AO111">
            <v>13134.56</v>
          </cell>
          <cell r="AP111">
            <v>49.5699812707849</v>
          </cell>
          <cell r="AQ111">
            <v>61.3942550224097</v>
          </cell>
          <cell r="AR111">
            <v>4545</v>
          </cell>
          <cell r="AS111">
            <v>-90</v>
          </cell>
          <cell r="AT111">
            <v>-19.9413322453824</v>
          </cell>
        </row>
        <row r="111">
          <cell r="AW111">
            <v>0.00819520521735454</v>
          </cell>
          <cell r="AX111">
            <v>122.394980160929</v>
          </cell>
        </row>
        <row r="111">
          <cell r="BA111">
            <v>1826</v>
          </cell>
        </row>
        <row r="112">
          <cell r="B112" t="str">
            <v>西双版纳州合计</v>
          </cell>
          <cell r="C112">
            <v>1</v>
          </cell>
        </row>
        <row r="112">
          <cell r="G112">
            <v>66152</v>
          </cell>
          <cell r="H112">
            <v>47523.8</v>
          </cell>
          <cell r="I112">
            <v>7888.8</v>
          </cell>
          <cell r="J112">
            <v>19377.4</v>
          </cell>
          <cell r="K112">
            <v>20257.6</v>
          </cell>
          <cell r="L112">
            <v>0</v>
          </cell>
          <cell r="M112">
            <v>0</v>
          </cell>
          <cell r="N112">
            <v>8567</v>
          </cell>
          <cell r="O112">
            <v>753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589</v>
          </cell>
          <cell r="V112">
            <v>752.745879027679</v>
          </cell>
        </row>
        <row r="112">
          <cell r="X112">
            <v>1.54114634416204</v>
          </cell>
          <cell r="Y112">
            <v>3.72902609879548</v>
          </cell>
          <cell r="Z112">
            <v>1.60088648552349</v>
          </cell>
          <cell r="AA112">
            <v>109.645084303731</v>
          </cell>
          <cell r="AB112">
            <v>1184.2</v>
          </cell>
          <cell r="AC112">
            <v>14.9402436969906</v>
          </cell>
        </row>
        <row r="112">
          <cell r="AF112">
            <v>50</v>
          </cell>
          <cell r="AG112">
            <v>44</v>
          </cell>
          <cell r="AH112">
            <v>74.1795174262735</v>
          </cell>
          <cell r="AI112">
            <v>2.09200343938091</v>
          </cell>
          <cell r="AJ112">
            <v>2.04600171969046</v>
          </cell>
          <cell r="AK112">
            <v>139.612820685829</v>
          </cell>
        </row>
        <row r="112">
          <cell r="AN112">
            <v>0</v>
          </cell>
          <cell r="AO112">
            <v>43917.91</v>
          </cell>
          <cell r="AP112">
            <v>130.744782513136</v>
          </cell>
          <cell r="AQ112">
            <v>161.932248402761</v>
          </cell>
          <cell r="AR112">
            <v>8241</v>
          </cell>
          <cell r="AS112">
            <v>326</v>
          </cell>
          <cell r="AT112">
            <v>72.2319367999407</v>
          </cell>
          <cell r="AU112">
            <v>0</v>
          </cell>
          <cell r="AV112">
            <v>0</v>
          </cell>
          <cell r="AW112">
            <v>0.0239650318441564</v>
          </cell>
          <cell r="AX112">
            <v>357.916552340883</v>
          </cell>
        </row>
        <row r="112">
          <cell r="BA112">
            <v>1577</v>
          </cell>
        </row>
        <row r="113">
          <cell r="B113" t="str">
            <v>西双版纳州本级</v>
          </cell>
          <cell r="C113">
            <v>2</v>
          </cell>
        </row>
        <row r="113"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3">
          <cell r="P113">
            <v>0</v>
          </cell>
        </row>
        <row r="113">
          <cell r="V113">
            <v>0</v>
          </cell>
        </row>
        <row r="113">
          <cell r="AG113">
            <v>0</v>
          </cell>
          <cell r="AH113">
            <v>0</v>
          </cell>
        </row>
        <row r="113">
          <cell r="AJ113">
            <v>0</v>
          </cell>
          <cell r="AK113">
            <v>0</v>
          </cell>
        </row>
        <row r="114">
          <cell r="B114" t="str">
            <v>县级小计</v>
          </cell>
          <cell r="C114">
            <v>3</v>
          </cell>
        </row>
        <row r="114">
          <cell r="G114">
            <v>66152</v>
          </cell>
          <cell r="H114">
            <v>47523.8</v>
          </cell>
          <cell r="I114">
            <v>7888.8</v>
          </cell>
          <cell r="J114">
            <v>19377.4</v>
          </cell>
          <cell r="K114">
            <v>20257.6</v>
          </cell>
          <cell r="L114">
            <v>0</v>
          </cell>
          <cell r="M114">
            <v>0</v>
          </cell>
          <cell r="N114">
            <v>8567</v>
          </cell>
          <cell r="O114">
            <v>753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589</v>
          </cell>
          <cell r="V114">
            <v>752.745879027679</v>
          </cell>
        </row>
        <row r="114">
          <cell r="X114">
            <v>1.54114634416204</v>
          </cell>
          <cell r="Y114">
            <v>3.72902609879548</v>
          </cell>
          <cell r="Z114">
            <v>1.60088648552349</v>
          </cell>
          <cell r="AA114">
            <v>109.645084303731</v>
          </cell>
          <cell r="AB114">
            <v>1184.2</v>
          </cell>
          <cell r="AC114">
            <v>14.9402436969906</v>
          </cell>
        </row>
        <row r="114">
          <cell r="AF114">
            <v>50</v>
          </cell>
          <cell r="AG114">
            <v>44</v>
          </cell>
          <cell r="AH114">
            <v>74.1795174262735</v>
          </cell>
          <cell r="AI114">
            <v>2.09200343938091</v>
          </cell>
          <cell r="AJ114">
            <v>2.04600171969046</v>
          </cell>
          <cell r="AK114">
            <v>139.612820685829</v>
          </cell>
        </row>
        <row r="114">
          <cell r="AN114">
            <v>0</v>
          </cell>
          <cell r="AO114">
            <v>43917.91</v>
          </cell>
          <cell r="AP114">
            <v>130.744782513136</v>
          </cell>
          <cell r="AQ114">
            <v>161.932248402761</v>
          </cell>
          <cell r="AR114">
            <v>8241</v>
          </cell>
          <cell r="AS114">
            <v>326</v>
          </cell>
          <cell r="AT114">
            <v>72.2319367999407</v>
          </cell>
          <cell r="AU114">
            <v>0</v>
          </cell>
          <cell r="AV114">
            <v>0</v>
          </cell>
          <cell r="AW114">
            <v>0.0239650318441564</v>
          </cell>
          <cell r="AX114">
            <v>357.916552340883</v>
          </cell>
        </row>
        <row r="114">
          <cell r="BA114">
            <v>1577</v>
          </cell>
        </row>
        <row r="115">
          <cell r="B115" t="str">
            <v>景洪市</v>
          </cell>
          <cell r="C115" t="str">
            <v>非贫困县</v>
          </cell>
        </row>
        <row r="115">
          <cell r="F115" t="str">
            <v>是</v>
          </cell>
          <cell r="G115">
            <v>13148</v>
          </cell>
          <cell r="H115">
            <v>7888.8</v>
          </cell>
          <cell r="I115">
            <v>7888.8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2063</v>
          </cell>
          <cell r="O115">
            <v>173</v>
          </cell>
          <cell r="P115">
            <v>0</v>
          </cell>
        </row>
        <row r="115">
          <cell r="U115">
            <v>0</v>
          </cell>
          <cell r="V115">
            <v>151.791636582886</v>
          </cell>
          <cell r="W115">
            <v>16567.67</v>
          </cell>
          <cell r="X115">
            <v>0.577710349690479</v>
          </cell>
          <cell r="Y115">
            <v>0.878755212914188</v>
          </cell>
          <cell r="Z115">
            <v>0.175751042582838</v>
          </cell>
          <cell r="AA115">
            <v>12.0372294067824</v>
          </cell>
        </row>
        <row r="115">
          <cell r="AC115">
            <v>0</v>
          </cell>
        </row>
        <row r="115">
          <cell r="AF115">
            <v>12</v>
          </cell>
          <cell r="AG115">
            <v>6</v>
          </cell>
          <cell r="AH115">
            <v>10.1153887399464</v>
          </cell>
          <cell r="AI115">
            <v>0.0920034393809114</v>
          </cell>
          <cell r="AJ115">
            <v>0.0460017196904557</v>
          </cell>
          <cell r="AK115">
            <v>3.13901487988731</v>
          </cell>
        </row>
        <row r="115">
          <cell r="AO115">
            <v>13805.04</v>
          </cell>
          <cell r="AP115">
            <v>30.4398719090998</v>
          </cell>
          <cell r="AQ115">
            <v>37.7009070999628</v>
          </cell>
          <cell r="AR115">
            <v>1780</v>
          </cell>
          <cell r="AS115">
            <v>283</v>
          </cell>
          <cell r="AT115">
            <v>62.7044113938135</v>
          </cell>
        </row>
        <row r="115">
          <cell r="AW115">
            <v>0.00444878140362408</v>
          </cell>
          <cell r="AX115">
            <v>66.4423278240554</v>
          </cell>
        </row>
        <row r="115">
          <cell r="BA115">
            <v>344</v>
          </cell>
        </row>
        <row r="116">
          <cell r="B116" t="str">
            <v>勐海县</v>
          </cell>
          <cell r="C116" t="str">
            <v>贫困</v>
          </cell>
          <cell r="D116">
            <v>2017</v>
          </cell>
        </row>
        <row r="116">
          <cell r="F116" t="str">
            <v>是</v>
          </cell>
          <cell r="G116">
            <v>27682</v>
          </cell>
          <cell r="H116">
            <v>19377.4</v>
          </cell>
          <cell r="I116">
            <v>0</v>
          </cell>
          <cell r="J116">
            <v>19377.4</v>
          </cell>
          <cell r="K116">
            <v>0</v>
          </cell>
          <cell r="L116">
            <v>0</v>
          </cell>
          <cell r="M116">
            <v>0</v>
          </cell>
          <cell r="N116">
            <v>3498</v>
          </cell>
          <cell r="O116">
            <v>459</v>
          </cell>
          <cell r="P116">
            <v>0</v>
          </cell>
        </row>
        <row r="116">
          <cell r="U116">
            <v>50</v>
          </cell>
          <cell r="V116">
            <v>297.538711751459</v>
          </cell>
          <cell r="W116">
            <v>18202.31</v>
          </cell>
          <cell r="X116">
            <v>0.424436888998074</v>
          </cell>
          <cell r="Y116">
            <v>1.32339421989599</v>
          </cell>
          <cell r="Z116">
            <v>0.661697109947997</v>
          </cell>
          <cell r="AA116">
            <v>45.3197875426247</v>
          </cell>
          <cell r="AB116">
            <v>131.1</v>
          </cell>
          <cell r="AC116">
            <v>1.65399928109734</v>
          </cell>
        </row>
        <row r="116">
          <cell r="AF116">
            <v>17</v>
          </cell>
          <cell r="AG116">
            <v>17</v>
          </cell>
          <cell r="AH116">
            <v>28.6602680965147</v>
          </cell>
          <cell r="AI116">
            <v>1</v>
          </cell>
          <cell r="AJ116">
            <v>1</v>
          </cell>
          <cell r="AK116">
            <v>68.236902902971</v>
          </cell>
        </row>
        <row r="116">
          <cell r="AO116">
            <v>15461.73</v>
          </cell>
          <cell r="AP116">
            <v>55.2663152182841</v>
          </cell>
          <cell r="AQ116">
            <v>68.4493752806796</v>
          </cell>
          <cell r="AR116">
            <v>3273</v>
          </cell>
          <cell r="AS116">
            <v>225</v>
          </cell>
          <cell r="AT116">
            <v>49.853330613456</v>
          </cell>
        </row>
        <row r="116">
          <cell r="AW116">
            <v>0.00523464147792978</v>
          </cell>
          <cell r="AX116">
            <v>78.1791087408074</v>
          </cell>
        </row>
        <row r="116">
          <cell r="BA116">
            <v>638</v>
          </cell>
        </row>
        <row r="117">
          <cell r="B117" t="str">
            <v>勐腊县</v>
          </cell>
          <cell r="C117" t="str">
            <v>贫困</v>
          </cell>
          <cell r="D117">
            <v>2018</v>
          </cell>
        </row>
        <row r="117">
          <cell r="F117" t="str">
            <v>是</v>
          </cell>
          <cell r="G117">
            <v>25322</v>
          </cell>
          <cell r="H117">
            <v>20257.6</v>
          </cell>
          <cell r="I117">
            <v>0</v>
          </cell>
          <cell r="J117">
            <v>0</v>
          </cell>
          <cell r="K117">
            <v>20257.6</v>
          </cell>
          <cell r="L117">
            <v>0</v>
          </cell>
          <cell r="M117">
            <v>0</v>
          </cell>
          <cell r="N117">
            <v>3006</v>
          </cell>
          <cell r="O117">
            <v>121</v>
          </cell>
          <cell r="P117">
            <v>0</v>
          </cell>
        </row>
        <row r="117">
          <cell r="U117">
            <v>539</v>
          </cell>
          <cell r="V117">
            <v>303.415530693335</v>
          </cell>
          <cell r="W117">
            <v>16980.52</v>
          </cell>
          <cell r="X117">
            <v>0.53899910547349</v>
          </cell>
          <cell r="Y117">
            <v>1.5268766659853</v>
          </cell>
          <cell r="Z117">
            <v>0.763438332992651</v>
          </cell>
          <cell r="AA117">
            <v>52.2880673543241</v>
          </cell>
          <cell r="AB117">
            <v>1053.1</v>
          </cell>
          <cell r="AC117">
            <v>13.2862444158933</v>
          </cell>
        </row>
        <row r="117">
          <cell r="AF117">
            <v>21</v>
          </cell>
          <cell r="AG117">
            <v>21</v>
          </cell>
          <cell r="AH117">
            <v>35.4038605898123</v>
          </cell>
          <cell r="AI117">
            <v>1</v>
          </cell>
          <cell r="AJ117">
            <v>1</v>
          </cell>
          <cell r="AK117">
            <v>68.236902902971</v>
          </cell>
        </row>
        <row r="117">
          <cell r="AO117">
            <v>14651.14</v>
          </cell>
          <cell r="AP117">
            <v>45.0385953857516</v>
          </cell>
          <cell r="AQ117">
            <v>55.7819660221182</v>
          </cell>
          <cell r="AR117">
            <v>3188</v>
          </cell>
          <cell r="AS117">
            <v>-182</v>
          </cell>
          <cell r="AT117">
            <v>-40.3258052073288</v>
          </cell>
        </row>
        <row r="117">
          <cell r="AW117">
            <v>0.0142816089626025</v>
          </cell>
          <cell r="AX117">
            <v>213.29511577602</v>
          </cell>
        </row>
        <row r="117">
          <cell r="BA117">
            <v>595</v>
          </cell>
        </row>
        <row r="118">
          <cell r="B118" t="str">
            <v>楚雄州合计</v>
          </cell>
          <cell r="C118">
            <v>1</v>
          </cell>
        </row>
        <row r="118">
          <cell r="G118">
            <v>310681</v>
          </cell>
          <cell r="H118">
            <v>239406.8</v>
          </cell>
          <cell r="I118">
            <v>46182.6</v>
          </cell>
          <cell r="J118">
            <v>23061.5</v>
          </cell>
          <cell r="K118">
            <v>84206.4</v>
          </cell>
          <cell r="L118">
            <v>85956.3</v>
          </cell>
          <cell r="M118">
            <v>0</v>
          </cell>
          <cell r="N118">
            <v>44033</v>
          </cell>
          <cell r="O118">
            <v>47828</v>
          </cell>
          <cell r="P118">
            <v>5380.2</v>
          </cell>
          <cell r="Q118">
            <v>8967</v>
          </cell>
          <cell r="R118">
            <v>0</v>
          </cell>
          <cell r="S118">
            <v>0</v>
          </cell>
          <cell r="T118">
            <v>0</v>
          </cell>
          <cell r="U118">
            <v>5701</v>
          </cell>
          <cell r="V118">
            <v>4097.90361212042</v>
          </cell>
        </row>
        <row r="118">
          <cell r="X118">
            <v>6.92458222611455</v>
          </cell>
          <cell r="Y118">
            <v>25.8531023488353</v>
          </cell>
          <cell r="Z118">
            <v>15.2136467136371</v>
          </cell>
          <cell r="AA118">
            <v>1041.98616926825</v>
          </cell>
          <cell r="AB118">
            <v>36847.912</v>
          </cell>
          <cell r="AC118">
            <v>464.884972981985</v>
          </cell>
        </row>
        <row r="118">
          <cell r="AF118">
            <v>565</v>
          </cell>
          <cell r="AG118">
            <v>442.5</v>
          </cell>
          <cell r="AH118">
            <v>746.009919571046</v>
          </cell>
          <cell r="AI118">
            <v>10</v>
          </cell>
          <cell r="AJ118">
            <v>8.5</v>
          </cell>
          <cell r="AK118">
            <v>580.013674675253</v>
          </cell>
        </row>
        <row r="118">
          <cell r="AN118">
            <v>1000</v>
          </cell>
          <cell r="AO118">
            <v>132860.58</v>
          </cell>
          <cell r="AP118">
            <v>544.820234281682</v>
          </cell>
          <cell r="AQ118">
            <v>674.78000893602</v>
          </cell>
          <cell r="AR118">
            <v>40247</v>
          </cell>
          <cell r="AS118">
            <v>3786</v>
          </cell>
          <cell r="AT118">
            <v>838.865376455753</v>
          </cell>
          <cell r="AU118">
            <v>5</v>
          </cell>
          <cell r="AV118">
            <v>-100</v>
          </cell>
          <cell r="AW118">
            <v>0.0447240142823039</v>
          </cell>
          <cell r="AX118">
            <v>667.950917105494</v>
          </cell>
        </row>
        <row r="118">
          <cell r="BA118">
            <v>10012</v>
          </cell>
        </row>
        <row r="119">
          <cell r="B119" t="str">
            <v>楚雄州本级</v>
          </cell>
          <cell r="C119">
            <v>2</v>
          </cell>
        </row>
        <row r="119"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19">
          <cell r="P119">
            <v>0</v>
          </cell>
        </row>
        <row r="119">
          <cell r="V119">
            <v>0</v>
          </cell>
        </row>
        <row r="119">
          <cell r="AG119">
            <v>0</v>
          </cell>
          <cell r="AH119">
            <v>0</v>
          </cell>
        </row>
        <row r="119">
          <cell r="AJ119">
            <v>0</v>
          </cell>
          <cell r="AK119">
            <v>0</v>
          </cell>
        </row>
        <row r="120">
          <cell r="B120" t="str">
            <v>县级小计</v>
          </cell>
          <cell r="C120">
            <v>3</v>
          </cell>
        </row>
        <row r="120">
          <cell r="G120">
            <v>310681</v>
          </cell>
          <cell r="H120">
            <v>239406.8</v>
          </cell>
          <cell r="I120">
            <v>46182.6</v>
          </cell>
          <cell r="J120">
            <v>23061.5</v>
          </cell>
          <cell r="K120">
            <v>84206.4</v>
          </cell>
          <cell r="L120">
            <v>85956.3</v>
          </cell>
          <cell r="M120">
            <v>0</v>
          </cell>
          <cell r="N120">
            <v>44033</v>
          </cell>
          <cell r="O120">
            <v>47828</v>
          </cell>
          <cell r="P120">
            <v>5380.2</v>
          </cell>
          <cell r="Q120">
            <v>8967</v>
          </cell>
          <cell r="R120">
            <v>0</v>
          </cell>
          <cell r="S120">
            <v>0</v>
          </cell>
          <cell r="T120">
            <v>0</v>
          </cell>
          <cell r="U120">
            <v>5701</v>
          </cell>
          <cell r="V120">
            <v>4097.90361212042</v>
          </cell>
        </row>
        <row r="120">
          <cell r="X120">
            <v>6.92458222611455</v>
          </cell>
          <cell r="Y120">
            <v>25.8531023488353</v>
          </cell>
          <cell r="Z120">
            <v>15.2136467136371</v>
          </cell>
          <cell r="AA120">
            <v>1041.98616926825</v>
          </cell>
          <cell r="AB120">
            <v>36847.912</v>
          </cell>
          <cell r="AC120">
            <v>464.884972981985</v>
          </cell>
        </row>
        <row r="120">
          <cell r="AF120">
            <v>565</v>
          </cell>
          <cell r="AG120">
            <v>442.5</v>
          </cell>
          <cell r="AH120">
            <v>746.009919571046</v>
          </cell>
          <cell r="AI120">
            <v>10</v>
          </cell>
          <cell r="AJ120">
            <v>8.5</v>
          </cell>
          <cell r="AK120">
            <v>580.013674675253</v>
          </cell>
        </row>
        <row r="120">
          <cell r="AN120">
            <v>1000</v>
          </cell>
          <cell r="AO120">
            <v>132860.58</v>
          </cell>
          <cell r="AP120">
            <v>544.820234281682</v>
          </cell>
          <cell r="AQ120">
            <v>674.78000893602</v>
          </cell>
          <cell r="AR120">
            <v>40247</v>
          </cell>
          <cell r="AS120">
            <v>3786</v>
          </cell>
          <cell r="AT120">
            <v>838.865376455753</v>
          </cell>
          <cell r="AU120">
            <v>5</v>
          </cell>
          <cell r="AV120">
            <v>-100</v>
          </cell>
          <cell r="AW120">
            <v>0.0447240142823039</v>
          </cell>
          <cell r="AX120">
            <v>667.950917105494</v>
          </cell>
        </row>
        <row r="120">
          <cell r="BA120">
            <v>10012</v>
          </cell>
        </row>
        <row r="121">
          <cell r="B121" t="str">
            <v>楚雄市</v>
          </cell>
          <cell r="C121" t="str">
            <v>非贫困县</v>
          </cell>
        </row>
        <row r="121">
          <cell r="G121">
            <v>33951</v>
          </cell>
          <cell r="H121">
            <v>20370.6</v>
          </cell>
          <cell r="I121">
            <v>20370.6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4834</v>
          </cell>
          <cell r="O121">
            <v>1850</v>
          </cell>
          <cell r="P121">
            <v>0</v>
          </cell>
        </row>
        <row r="121">
          <cell r="U121">
            <v>913</v>
          </cell>
          <cell r="V121">
            <v>413.730744503511</v>
          </cell>
          <cell r="W121">
            <v>15600.87</v>
          </cell>
          <cell r="X121">
            <v>0.66836320401768</v>
          </cell>
          <cell r="Y121">
            <v>2.59224668678257</v>
          </cell>
          <cell r="Z121">
            <v>0.518449337356515</v>
          </cell>
          <cell r="AA121">
            <v>35.5087145876432</v>
          </cell>
          <cell r="AB121">
            <v>3023.83</v>
          </cell>
          <cell r="AC121">
            <v>38.1496006572127</v>
          </cell>
        </row>
        <row r="121">
          <cell r="AF121">
            <v>45</v>
          </cell>
          <cell r="AG121">
            <v>22.5</v>
          </cell>
          <cell r="AH121">
            <v>37.9327077747989</v>
          </cell>
          <cell r="AI121">
            <v>1</v>
          </cell>
          <cell r="AJ121">
            <v>0.5</v>
          </cell>
          <cell r="AK121">
            <v>34.1184514514855</v>
          </cell>
        </row>
        <row r="121">
          <cell r="AO121">
            <v>13546.34</v>
          </cell>
          <cell r="AP121">
            <v>58.8239672487181</v>
          </cell>
          <cell r="AQ121">
            <v>72.8556588910022</v>
          </cell>
          <cell r="AR121">
            <v>4641</v>
          </cell>
          <cell r="AS121">
            <v>193</v>
          </cell>
          <cell r="AT121">
            <v>42.7630791484311</v>
          </cell>
        </row>
        <row r="121">
          <cell r="AW121">
            <v>0.00379929121092761</v>
          </cell>
          <cell r="AX121">
            <v>56.7422242706433</v>
          </cell>
        </row>
        <row r="121">
          <cell r="BA121">
            <v>732</v>
          </cell>
        </row>
        <row r="122">
          <cell r="B122" t="str">
            <v>双柏县</v>
          </cell>
          <cell r="C122" t="str">
            <v>贫困</v>
          </cell>
          <cell r="D122">
            <v>2018</v>
          </cell>
        </row>
        <row r="122">
          <cell r="G122">
            <v>22402</v>
          </cell>
          <cell r="H122">
            <v>17921.6</v>
          </cell>
          <cell r="I122">
            <v>0</v>
          </cell>
          <cell r="J122">
            <v>0</v>
          </cell>
          <cell r="K122">
            <v>17921.6</v>
          </cell>
          <cell r="L122">
            <v>0</v>
          </cell>
          <cell r="M122">
            <v>0</v>
          </cell>
          <cell r="N122">
            <v>4056</v>
          </cell>
          <cell r="O122">
            <v>5801</v>
          </cell>
          <cell r="P122">
            <v>900.6</v>
          </cell>
          <cell r="Q122">
            <v>1501</v>
          </cell>
        </row>
        <row r="122">
          <cell r="U122">
            <v>467</v>
          </cell>
          <cell r="V122">
            <v>357.957107540387</v>
          </cell>
          <cell r="W122">
            <v>15827.38</v>
          </cell>
          <cell r="X122">
            <v>0.647124294177326</v>
          </cell>
          <cell r="Y122">
            <v>1.71216145753437</v>
          </cell>
          <cell r="Z122">
            <v>0.856080728767185</v>
          </cell>
          <cell r="AA122">
            <v>58.6331663895483</v>
          </cell>
          <cell r="AB122">
            <v>2246</v>
          </cell>
          <cell r="AC122">
            <v>28.3362500789064</v>
          </cell>
        </row>
        <row r="122">
          <cell r="AF122">
            <v>69</v>
          </cell>
          <cell r="AG122">
            <v>69</v>
          </cell>
          <cell r="AH122">
            <v>116.326970509383</v>
          </cell>
          <cell r="AI122">
            <v>1</v>
          </cell>
          <cell r="AJ122">
            <v>1</v>
          </cell>
          <cell r="AK122">
            <v>68.236902902971</v>
          </cell>
        </row>
        <row r="122">
          <cell r="AO122">
            <v>13717.58</v>
          </cell>
          <cell r="AP122">
            <v>40.693102136091</v>
          </cell>
          <cell r="AQ122">
            <v>50.3999119254978</v>
          </cell>
          <cell r="AR122">
            <v>3556</v>
          </cell>
          <cell r="AS122">
            <v>500</v>
          </cell>
          <cell r="AT122">
            <v>110.785179141013</v>
          </cell>
        </row>
        <row r="122">
          <cell r="AW122">
            <v>0.00413661609349833</v>
          </cell>
          <cell r="AX122">
            <v>61.7801545255929</v>
          </cell>
        </row>
        <row r="122">
          <cell r="BA122">
            <v>852</v>
          </cell>
        </row>
        <row r="123">
          <cell r="B123" t="str">
            <v>牟定县</v>
          </cell>
          <cell r="C123" t="str">
            <v>贫困</v>
          </cell>
          <cell r="D123">
            <v>2017</v>
          </cell>
        </row>
        <row r="123">
          <cell r="G123">
            <v>10255</v>
          </cell>
          <cell r="H123">
            <v>7178.5</v>
          </cell>
          <cell r="I123">
            <v>0</v>
          </cell>
          <cell r="J123">
            <v>7178.5</v>
          </cell>
          <cell r="K123">
            <v>0</v>
          </cell>
          <cell r="L123">
            <v>0</v>
          </cell>
          <cell r="M123">
            <v>0</v>
          </cell>
          <cell r="N123">
            <v>2854</v>
          </cell>
          <cell r="O123">
            <v>2106</v>
          </cell>
          <cell r="P123">
            <v>544.8</v>
          </cell>
          <cell r="Q123">
            <v>908</v>
          </cell>
        </row>
        <row r="123">
          <cell r="U123">
            <v>140</v>
          </cell>
          <cell r="V123">
            <v>206.215740830747</v>
          </cell>
          <cell r="W123">
            <v>18944.21</v>
          </cell>
          <cell r="X123">
            <v>0.354871981441857</v>
          </cell>
          <cell r="Y123">
            <v>0.46520168047213</v>
          </cell>
          <cell r="Z123">
            <v>0.232600840236065</v>
          </cell>
          <cell r="AA123">
            <v>15.9308851485885</v>
          </cell>
          <cell r="AB123">
            <v>1395.72</v>
          </cell>
          <cell r="AC123">
            <v>17.6088472663096</v>
          </cell>
        </row>
        <row r="123">
          <cell r="AF123">
            <v>58</v>
          </cell>
          <cell r="AG123">
            <v>58</v>
          </cell>
          <cell r="AH123">
            <v>97.782091152815</v>
          </cell>
          <cell r="AI123">
            <v>1</v>
          </cell>
          <cell r="AJ123">
            <v>1</v>
          </cell>
          <cell r="AK123">
            <v>68.236902902971</v>
          </cell>
        </row>
        <row r="123">
          <cell r="AO123">
            <v>16434.37</v>
          </cell>
          <cell r="AP123">
            <v>20.0199293066908</v>
          </cell>
          <cell r="AQ123">
            <v>24.7954228320435</v>
          </cell>
          <cell r="AR123">
            <v>2180</v>
          </cell>
          <cell r="AS123">
            <v>674</v>
          </cell>
          <cell r="AT123">
            <v>149.338421482086</v>
          </cell>
        </row>
        <row r="123">
          <cell r="AW123">
            <v>0.00366836704022787</v>
          </cell>
          <cell r="AX123">
            <v>54.7868783274512</v>
          </cell>
        </row>
        <row r="123">
          <cell r="BA123">
            <v>635</v>
          </cell>
        </row>
        <row r="124">
          <cell r="B124" t="str">
            <v>南华县</v>
          </cell>
          <cell r="C124" t="str">
            <v>贫困</v>
          </cell>
          <cell r="D124">
            <v>2018</v>
          </cell>
        </row>
        <row r="124">
          <cell r="G124">
            <v>25551</v>
          </cell>
          <cell r="H124">
            <v>20440.8</v>
          </cell>
          <cell r="I124">
            <v>0</v>
          </cell>
          <cell r="J124">
            <v>0</v>
          </cell>
          <cell r="K124">
            <v>20440.8</v>
          </cell>
          <cell r="L124">
            <v>0</v>
          </cell>
          <cell r="M124">
            <v>0</v>
          </cell>
          <cell r="N124">
            <v>4433</v>
          </cell>
          <cell r="O124">
            <v>5198</v>
          </cell>
          <cell r="P124">
            <v>0</v>
          </cell>
        </row>
        <row r="124">
          <cell r="U124">
            <v>840</v>
          </cell>
          <cell r="V124">
            <v>390.584904259734</v>
          </cell>
          <cell r="W124">
            <v>16890.43</v>
          </cell>
          <cell r="X124">
            <v>0.547446473746491</v>
          </cell>
          <cell r="Y124">
            <v>1.64146350688148</v>
          </cell>
          <cell r="Z124">
            <v>0.820731753440739</v>
          </cell>
          <cell r="AA124">
            <v>56.2121069235791</v>
          </cell>
          <cell r="AB124">
            <v>2153.35</v>
          </cell>
          <cell r="AC124">
            <v>27.1673482223567</v>
          </cell>
        </row>
        <row r="124">
          <cell r="AF124">
            <v>45</v>
          </cell>
          <cell r="AG124">
            <v>45</v>
          </cell>
          <cell r="AH124">
            <v>75.8654155495979</v>
          </cell>
          <cell r="AI124">
            <v>1</v>
          </cell>
          <cell r="AJ124">
            <v>1</v>
          </cell>
          <cell r="AK124">
            <v>68.236902902971</v>
          </cell>
        </row>
        <row r="124">
          <cell r="AO124">
            <v>14762.57</v>
          </cell>
          <cell r="AP124">
            <v>43.2185955697416</v>
          </cell>
          <cell r="AQ124">
            <v>53.5278289419674</v>
          </cell>
          <cell r="AR124">
            <v>3934</v>
          </cell>
          <cell r="AS124">
            <v>499</v>
          </cell>
          <cell r="AT124">
            <v>110.563608782731</v>
          </cell>
        </row>
        <row r="124">
          <cell r="AW124">
            <v>0.00382161200975549</v>
          </cell>
          <cell r="AX124">
            <v>57.0755842850977</v>
          </cell>
        </row>
        <row r="124">
          <cell r="BA124">
            <v>839</v>
          </cell>
        </row>
        <row r="125">
          <cell r="B125" t="str">
            <v>姚安县</v>
          </cell>
          <cell r="C125" t="str">
            <v>贫困</v>
          </cell>
          <cell r="D125">
            <v>2017</v>
          </cell>
        </row>
        <row r="125">
          <cell r="G125">
            <v>22690</v>
          </cell>
          <cell r="H125">
            <v>15883</v>
          </cell>
          <cell r="I125">
            <v>0</v>
          </cell>
          <cell r="J125">
            <v>15883</v>
          </cell>
          <cell r="K125">
            <v>0</v>
          </cell>
          <cell r="L125">
            <v>0</v>
          </cell>
          <cell r="M125">
            <v>0</v>
          </cell>
          <cell r="N125">
            <v>2413</v>
          </cell>
          <cell r="O125">
            <v>2771</v>
          </cell>
          <cell r="P125">
            <v>0</v>
          </cell>
        </row>
        <row r="125">
          <cell r="U125">
            <v>676</v>
          </cell>
          <cell r="V125">
            <v>253.508852840027</v>
          </cell>
          <cell r="W125">
            <v>15305.11</v>
          </cell>
          <cell r="X125">
            <v>0.696095401158571</v>
          </cell>
          <cell r="Y125">
            <v>1.74740828552836</v>
          </cell>
          <cell r="Z125">
            <v>0.873704142764181</v>
          </cell>
          <cell r="AA125">
            <v>59.8401980753634</v>
          </cell>
          <cell r="AB125">
            <v>485.5</v>
          </cell>
          <cell r="AC125">
            <v>6.12522235677163</v>
          </cell>
        </row>
        <row r="125">
          <cell r="AF125">
            <v>39</v>
          </cell>
          <cell r="AG125">
            <v>39</v>
          </cell>
          <cell r="AH125">
            <v>65.7500268096515</v>
          </cell>
          <cell r="AI125">
            <v>1</v>
          </cell>
          <cell r="AJ125">
            <v>1</v>
          </cell>
          <cell r="AK125">
            <v>68.236902902971</v>
          </cell>
        </row>
        <row r="125">
          <cell r="AO125">
            <v>13291.11</v>
          </cell>
          <cell r="AP125">
            <v>38.0385400466929</v>
          </cell>
          <cell r="AQ125">
            <v>47.112138605612</v>
          </cell>
          <cell r="AR125">
            <v>2032</v>
          </cell>
          <cell r="AS125">
            <v>381</v>
          </cell>
          <cell r="AT125">
            <v>84.4183065054521</v>
          </cell>
        </row>
        <row r="125">
          <cell r="AW125">
            <v>0.0033217121160101</v>
          </cell>
          <cell r="AX125">
            <v>49.609604367005</v>
          </cell>
        </row>
        <row r="125">
          <cell r="BA125">
            <v>635</v>
          </cell>
        </row>
        <row r="126">
          <cell r="B126" t="str">
            <v>大姚县</v>
          </cell>
          <cell r="C126" t="str">
            <v>贫困</v>
          </cell>
          <cell r="D126">
            <v>2018</v>
          </cell>
        </row>
        <row r="126">
          <cell r="G126">
            <v>36343</v>
          </cell>
          <cell r="H126">
            <v>29074.4</v>
          </cell>
          <cell r="I126">
            <v>0</v>
          </cell>
          <cell r="J126">
            <v>0</v>
          </cell>
          <cell r="K126">
            <v>29074.4</v>
          </cell>
          <cell r="L126">
            <v>0</v>
          </cell>
          <cell r="M126">
            <v>0</v>
          </cell>
          <cell r="N126">
            <v>4581</v>
          </cell>
          <cell r="O126">
            <v>9495</v>
          </cell>
          <cell r="P126">
            <v>706.8</v>
          </cell>
          <cell r="Q126">
            <v>1178</v>
          </cell>
        </row>
        <row r="126">
          <cell r="U126">
            <v>838</v>
          </cell>
          <cell r="V126">
            <v>468.250187675939</v>
          </cell>
          <cell r="W126">
            <v>13115.96</v>
          </cell>
          <cell r="X126">
            <v>0.901362980854882</v>
          </cell>
          <cell r="Y126">
            <v>3.68873786285052</v>
          </cell>
          <cell r="Z126">
            <v>1.84436893142526</v>
          </cell>
          <cell r="AA126">
            <v>126.321253131935</v>
          </cell>
          <cell r="AB126">
            <v>6605.8</v>
          </cell>
          <cell r="AC126">
            <v>83.340873005895</v>
          </cell>
        </row>
        <row r="126">
          <cell r="AF126">
            <v>55</v>
          </cell>
          <cell r="AG126">
            <v>55</v>
          </cell>
          <cell r="AH126">
            <v>92.7243967828418</v>
          </cell>
          <cell r="AI126">
            <v>1</v>
          </cell>
          <cell r="AJ126">
            <v>1</v>
          </cell>
          <cell r="AK126">
            <v>68.236902902971</v>
          </cell>
        </row>
        <row r="126">
          <cell r="AO126">
            <v>11211.88</v>
          </cell>
          <cell r="AP126">
            <v>69.5000034962914</v>
          </cell>
          <cell r="AQ126">
            <v>86.0783246094238</v>
          </cell>
          <cell r="AR126">
            <v>4504</v>
          </cell>
          <cell r="AS126">
            <v>77</v>
          </cell>
          <cell r="AT126">
            <v>17.060917587716</v>
          </cell>
        </row>
        <row r="126">
          <cell r="AW126">
            <v>0.00437515146460466</v>
          </cell>
          <cell r="AX126">
            <v>65.3426683662974</v>
          </cell>
        </row>
        <row r="126">
          <cell r="BA126">
            <v>1007</v>
          </cell>
        </row>
        <row r="127">
          <cell r="B127" t="str">
            <v>永仁县</v>
          </cell>
          <cell r="C127" t="str">
            <v>贫困</v>
          </cell>
          <cell r="D127">
            <v>2018</v>
          </cell>
        </row>
        <row r="127">
          <cell r="G127">
            <v>20962</v>
          </cell>
          <cell r="H127">
            <v>16769.6</v>
          </cell>
          <cell r="I127">
            <v>0</v>
          </cell>
          <cell r="J127">
            <v>0</v>
          </cell>
          <cell r="K127">
            <v>16769.6</v>
          </cell>
          <cell r="L127">
            <v>0</v>
          </cell>
          <cell r="M127">
            <v>0</v>
          </cell>
          <cell r="N127">
            <v>3238</v>
          </cell>
          <cell r="O127">
            <v>2322</v>
          </cell>
          <cell r="P127">
            <v>0</v>
          </cell>
        </row>
        <row r="127">
          <cell r="U127">
            <v>528</v>
          </cell>
          <cell r="V127">
            <v>292.49428428566</v>
          </cell>
          <cell r="W127">
            <v>13362.46</v>
          </cell>
          <cell r="X127">
            <v>0.87824969104142</v>
          </cell>
          <cell r="Y127">
            <v>2.12536425232024</v>
          </cell>
          <cell r="Z127">
            <v>1.06268212616012</v>
          </cell>
          <cell r="AA127">
            <v>72.7833437064674</v>
          </cell>
          <cell r="AB127">
            <v>2317.4</v>
          </cell>
          <cell r="AC127">
            <v>29.2370551793668</v>
          </cell>
        </row>
        <row r="127">
          <cell r="AF127">
            <v>14</v>
          </cell>
          <cell r="AG127">
            <v>14</v>
          </cell>
          <cell r="AH127">
            <v>23.6025737265416</v>
          </cell>
          <cell r="AI127">
            <v>1</v>
          </cell>
          <cell r="AJ127">
            <v>1</v>
          </cell>
          <cell r="AK127">
            <v>68.236902902971</v>
          </cell>
        </row>
        <row r="127">
          <cell r="AO127">
            <v>11491.71</v>
          </cell>
          <cell r="AP127">
            <v>39.3954859633597</v>
          </cell>
          <cell r="AQ127">
            <v>48.7927663065661</v>
          </cell>
          <cell r="AR127">
            <v>3046</v>
          </cell>
          <cell r="AS127">
            <v>192</v>
          </cell>
          <cell r="AT127">
            <v>42.5415087901491</v>
          </cell>
        </row>
        <row r="127">
          <cell r="AW127">
            <v>0.00401378377093873</v>
          </cell>
          <cell r="AX127">
            <v>59.9456599297814</v>
          </cell>
        </row>
        <row r="127">
          <cell r="BA127">
            <v>638</v>
          </cell>
        </row>
        <row r="128">
          <cell r="B128" t="str">
            <v>元谋县</v>
          </cell>
          <cell r="C128" t="str">
            <v>非贫困县</v>
          </cell>
        </row>
        <row r="128">
          <cell r="G128">
            <v>18733</v>
          </cell>
          <cell r="H128">
            <v>11239.8</v>
          </cell>
          <cell r="I128">
            <v>11239.8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3100</v>
          </cell>
          <cell r="O128">
            <v>3836</v>
          </cell>
          <cell r="P128">
            <v>1265.4</v>
          </cell>
          <cell r="Q128">
            <v>2109</v>
          </cell>
        </row>
        <row r="128">
          <cell r="U128">
            <v>558</v>
          </cell>
          <cell r="V128">
            <v>281.656218857935</v>
          </cell>
          <cell r="W128">
            <v>14999.97</v>
          </cell>
          <cell r="X128">
            <v>0.724707122268834</v>
          </cell>
          <cell r="Y128">
            <v>1.58225306004955</v>
          </cell>
          <cell r="Z128">
            <v>0.316450612009909</v>
          </cell>
          <cell r="AA128">
            <v>21.6737753398224</v>
          </cell>
          <cell r="AB128">
            <v>2019.8</v>
          </cell>
          <cell r="AC128">
            <v>25.482438962322</v>
          </cell>
        </row>
        <row r="128">
          <cell r="AF128">
            <v>165</v>
          </cell>
          <cell r="AG128">
            <v>82.5</v>
          </cell>
          <cell r="AH128">
            <v>139.086595174263</v>
          </cell>
          <cell r="AI128">
            <v>1</v>
          </cell>
          <cell r="AJ128">
            <v>0.5</v>
          </cell>
          <cell r="AK128">
            <v>34.1184514514855</v>
          </cell>
        </row>
        <row r="128">
          <cell r="AO128">
            <v>12904.49</v>
          </cell>
          <cell r="AP128">
            <v>35.4532529685404</v>
          </cell>
          <cell r="AQ128">
            <v>43.9101649491123</v>
          </cell>
          <cell r="AR128">
            <v>2486</v>
          </cell>
          <cell r="AS128">
            <v>614</v>
          </cell>
          <cell r="AT128">
            <v>136.044199985164</v>
          </cell>
        </row>
        <row r="128">
          <cell r="AW128">
            <v>0.00363405193279767</v>
          </cell>
          <cell r="AX128">
            <v>54.2743839137366</v>
          </cell>
        </row>
        <row r="128">
          <cell r="BA128">
            <v>736</v>
          </cell>
        </row>
        <row r="129">
          <cell r="B129" t="str">
            <v>武定县</v>
          </cell>
          <cell r="C129" t="str">
            <v>深度贫困</v>
          </cell>
          <cell r="D129">
            <v>2019</v>
          </cell>
          <cell r="E129" t="str">
            <v>国家</v>
          </cell>
        </row>
        <row r="129">
          <cell r="G129">
            <v>95507</v>
          </cell>
          <cell r="H129">
            <v>85956.3</v>
          </cell>
          <cell r="I129">
            <v>0</v>
          </cell>
          <cell r="J129">
            <v>0</v>
          </cell>
          <cell r="K129">
            <v>0</v>
          </cell>
          <cell r="L129">
            <v>85956.3</v>
          </cell>
          <cell r="M129">
            <v>0</v>
          </cell>
          <cell r="N129">
            <v>11257</v>
          </cell>
          <cell r="O129">
            <v>9638</v>
          </cell>
          <cell r="P129">
            <v>1128.6</v>
          </cell>
          <cell r="Q129">
            <v>1881</v>
          </cell>
        </row>
        <row r="129">
          <cell r="U129">
            <v>19</v>
          </cell>
          <cell r="V129">
            <v>1124.30811281302</v>
          </cell>
          <cell r="W129">
            <v>14451.67</v>
          </cell>
          <cell r="X129">
            <v>0.776118955148028</v>
          </cell>
          <cell r="Y129">
            <v>8.28615641274241</v>
          </cell>
          <cell r="Z129">
            <v>8.28615641274241</v>
          </cell>
          <cell r="AA129">
            <v>567.520762180683</v>
          </cell>
          <cell r="AB129">
            <v>15445.092</v>
          </cell>
          <cell r="AC129">
            <v>194.860191185983</v>
          </cell>
        </row>
        <row r="129">
          <cell r="AF129">
            <v>40</v>
          </cell>
          <cell r="AG129">
            <v>40</v>
          </cell>
          <cell r="AH129">
            <v>67.4359249329759</v>
          </cell>
          <cell r="AI129">
            <v>1</v>
          </cell>
          <cell r="AJ129">
            <v>1</v>
          </cell>
          <cell r="AK129">
            <v>68.236902902971</v>
          </cell>
        </row>
        <row r="129">
          <cell r="AN129">
            <v>1000</v>
          </cell>
          <cell r="AO129">
            <v>12611.08</v>
          </cell>
          <cell r="AP129">
            <v>155.822301309642</v>
          </cell>
          <cell r="AQ129">
            <v>192.991682859909</v>
          </cell>
          <cell r="AR129">
            <v>10927</v>
          </cell>
          <cell r="AS129">
            <v>330</v>
          </cell>
          <cell r="AT129">
            <v>73.1182182330688</v>
          </cell>
          <cell r="AU129">
            <v>5</v>
          </cell>
          <cell r="AV129">
            <v>-100</v>
          </cell>
          <cell r="AW129">
            <v>0.0104092528853281</v>
          </cell>
          <cell r="AX129">
            <v>155.461671379731</v>
          </cell>
        </row>
        <row r="129">
          <cell r="BA129">
            <v>3344</v>
          </cell>
        </row>
        <row r="130">
          <cell r="B130" t="str">
            <v>禄丰市</v>
          </cell>
          <cell r="C130" t="str">
            <v>非贫困县</v>
          </cell>
        </row>
        <row r="130">
          <cell r="G130">
            <v>24287</v>
          </cell>
          <cell r="H130">
            <v>14572.2</v>
          </cell>
          <cell r="I130">
            <v>14572.2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3267</v>
          </cell>
          <cell r="O130">
            <v>4811</v>
          </cell>
          <cell r="P130">
            <v>834</v>
          </cell>
          <cell r="Q130">
            <v>1390</v>
          </cell>
        </row>
        <row r="130">
          <cell r="U130">
            <v>722</v>
          </cell>
          <cell r="V130">
            <v>309.197458513453</v>
          </cell>
          <cell r="W130">
            <v>14940.94</v>
          </cell>
          <cell r="X130">
            <v>0.730242122259458</v>
          </cell>
          <cell r="Y130">
            <v>2.01210914367371</v>
          </cell>
          <cell r="Z130">
            <v>0.402421828734742</v>
          </cell>
          <cell r="AA130">
            <v>27.5619637846179</v>
          </cell>
          <cell r="AB130">
            <v>1155.42</v>
          </cell>
          <cell r="AC130">
            <v>14.5771460668611</v>
          </cell>
        </row>
        <row r="130">
          <cell r="AF130">
            <v>35</v>
          </cell>
          <cell r="AG130">
            <v>17.5</v>
          </cell>
          <cell r="AH130">
            <v>29.5032171581769</v>
          </cell>
          <cell r="AI130">
            <v>1</v>
          </cell>
          <cell r="AJ130">
            <v>0.5</v>
          </cell>
          <cell r="AK130">
            <v>34.1184514514855</v>
          </cell>
        </row>
        <row r="130">
          <cell r="AO130">
            <v>12889.45</v>
          </cell>
          <cell r="AP130">
            <v>43.8550562359139</v>
          </cell>
          <cell r="AQ130">
            <v>54.3161090148861</v>
          </cell>
          <cell r="AR130">
            <v>2941</v>
          </cell>
          <cell r="AS130">
            <v>326</v>
          </cell>
          <cell r="AT130">
            <v>72.2319367999407</v>
          </cell>
        </row>
        <row r="130">
          <cell r="AW130">
            <v>0.00354417575821532</v>
          </cell>
          <cell r="AX130">
            <v>52.9320877401579</v>
          </cell>
        </row>
        <row r="130">
          <cell r="BA130">
            <v>594</v>
          </cell>
        </row>
        <row r="131">
          <cell r="B131" t="str">
            <v>大理州合计</v>
          </cell>
          <cell r="C131">
            <v>1</v>
          </cell>
        </row>
        <row r="131">
          <cell r="G131">
            <v>392543</v>
          </cell>
          <cell r="H131">
            <v>309588.9</v>
          </cell>
          <cell r="I131">
            <v>8682.6</v>
          </cell>
          <cell r="J131">
            <v>106491</v>
          </cell>
          <cell r="K131">
            <v>71460</v>
          </cell>
          <cell r="L131">
            <v>122955.3</v>
          </cell>
          <cell r="M131">
            <v>0</v>
          </cell>
          <cell r="N131">
            <v>40852</v>
          </cell>
          <cell r="O131">
            <v>17911</v>
          </cell>
          <cell r="P131">
            <v>1028.4</v>
          </cell>
          <cell r="Q131">
            <v>1714</v>
          </cell>
          <cell r="R131">
            <v>0</v>
          </cell>
          <cell r="S131">
            <v>0</v>
          </cell>
          <cell r="T131">
            <v>0</v>
          </cell>
          <cell r="U131">
            <v>10066</v>
          </cell>
          <cell r="V131">
            <v>4500.93509277834</v>
          </cell>
        </row>
        <row r="131">
          <cell r="X131">
            <v>9.63335477446492</v>
          </cell>
          <cell r="Y131">
            <v>35.4103700674927</v>
          </cell>
          <cell r="Z131">
            <v>29.832080952005</v>
          </cell>
          <cell r="AA131">
            <v>2043.20609894382</v>
          </cell>
          <cell r="AB131">
            <v>111994.4295</v>
          </cell>
          <cell r="AC131">
            <v>1412.95732936619</v>
          </cell>
        </row>
        <row r="131">
          <cell r="AF131">
            <v>218</v>
          </cell>
          <cell r="AG131">
            <v>214</v>
          </cell>
          <cell r="AH131">
            <v>360.782198391421</v>
          </cell>
          <cell r="AI131">
            <v>5.80802990905638</v>
          </cell>
          <cell r="AJ131">
            <v>5.5270947501827</v>
          </cell>
          <cell r="AK131">
            <v>377.151827803737</v>
          </cell>
        </row>
        <row r="131">
          <cell r="AN131">
            <v>6156</v>
          </cell>
          <cell r="AO131">
            <v>147567.93</v>
          </cell>
          <cell r="AP131">
            <v>660.236260039766</v>
          </cell>
          <cell r="AQ131">
            <v>817.72702520292</v>
          </cell>
          <cell r="AR131">
            <v>38162</v>
          </cell>
          <cell r="AS131">
            <v>2690</v>
          </cell>
          <cell r="AT131">
            <v>596.024263778651</v>
          </cell>
          <cell r="AU131">
            <v>0</v>
          </cell>
          <cell r="AV131">
            <v>0</v>
          </cell>
          <cell r="AW131">
            <v>0.0584658023749106</v>
          </cell>
          <cell r="AX131">
            <v>873.183835179172</v>
          </cell>
        </row>
        <row r="131">
          <cell r="BA131">
            <v>17137</v>
          </cell>
        </row>
        <row r="132">
          <cell r="B132" t="str">
            <v>大理州本级</v>
          </cell>
          <cell r="C132">
            <v>2</v>
          </cell>
        </row>
        <row r="132"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2">
          <cell r="P132">
            <v>0</v>
          </cell>
        </row>
        <row r="132">
          <cell r="V132">
            <v>0</v>
          </cell>
        </row>
        <row r="132">
          <cell r="AG132">
            <v>0</v>
          </cell>
          <cell r="AH132">
            <v>0</v>
          </cell>
        </row>
        <row r="132">
          <cell r="AJ132">
            <v>0</v>
          </cell>
          <cell r="AK132">
            <v>0</v>
          </cell>
        </row>
        <row r="132">
          <cell r="BA132">
            <v>0</v>
          </cell>
        </row>
        <row r="133">
          <cell r="B133" t="str">
            <v>县级小计</v>
          </cell>
          <cell r="C133">
            <v>3</v>
          </cell>
        </row>
        <row r="133">
          <cell r="G133">
            <v>392543</v>
          </cell>
          <cell r="H133">
            <v>309588.9</v>
          </cell>
          <cell r="I133">
            <v>8682.6</v>
          </cell>
          <cell r="J133">
            <v>106491</v>
          </cell>
          <cell r="K133">
            <v>71460</v>
          </cell>
          <cell r="L133">
            <v>122955.3</v>
          </cell>
          <cell r="M133">
            <v>0</v>
          </cell>
          <cell r="N133">
            <v>40852</v>
          </cell>
          <cell r="O133">
            <v>17911</v>
          </cell>
          <cell r="P133">
            <v>1028.4</v>
          </cell>
          <cell r="Q133">
            <v>1714</v>
          </cell>
          <cell r="R133">
            <v>0</v>
          </cell>
          <cell r="S133">
            <v>0</v>
          </cell>
          <cell r="T133">
            <v>0</v>
          </cell>
          <cell r="U133">
            <v>10066</v>
          </cell>
          <cell r="V133">
            <v>4500.93509277834</v>
          </cell>
        </row>
        <row r="133">
          <cell r="X133">
            <v>9.63335477446492</v>
          </cell>
          <cell r="Y133">
            <v>35.4103700674927</v>
          </cell>
          <cell r="Z133">
            <v>29.832080952005</v>
          </cell>
          <cell r="AA133">
            <v>2043.20609894382</v>
          </cell>
          <cell r="AB133">
            <v>111994.4295</v>
          </cell>
          <cell r="AC133">
            <v>1412.95732936619</v>
          </cell>
        </row>
        <row r="133">
          <cell r="AF133">
            <v>218</v>
          </cell>
          <cell r="AG133">
            <v>214</v>
          </cell>
          <cell r="AH133">
            <v>360.782198391421</v>
          </cell>
          <cell r="AI133">
            <v>5.80802990905638</v>
          </cell>
          <cell r="AJ133">
            <v>5.5270947501827</v>
          </cell>
          <cell r="AK133">
            <v>377.151827803737</v>
          </cell>
        </row>
        <row r="133">
          <cell r="AN133">
            <v>6156</v>
          </cell>
          <cell r="AO133">
            <v>147567.93</v>
          </cell>
          <cell r="AP133">
            <v>660.236260039766</v>
          </cell>
          <cell r="AQ133">
            <v>817.72702520292</v>
          </cell>
          <cell r="AR133">
            <v>38162</v>
          </cell>
          <cell r="AS133">
            <v>2690</v>
          </cell>
          <cell r="AT133">
            <v>596.024263778651</v>
          </cell>
          <cell r="AU133">
            <v>0</v>
          </cell>
          <cell r="AV133">
            <v>0</v>
          </cell>
          <cell r="AW133">
            <v>0.0584658023749106</v>
          </cell>
          <cell r="AX133">
            <v>873.183835179172</v>
          </cell>
        </row>
        <row r="133">
          <cell r="BA133">
            <v>17137</v>
          </cell>
        </row>
        <row r="134">
          <cell r="B134" t="str">
            <v>大理市</v>
          </cell>
          <cell r="C134" t="str">
            <v>非贫困县</v>
          </cell>
        </row>
        <row r="134">
          <cell r="G134">
            <v>14471</v>
          </cell>
          <cell r="H134">
            <v>8682.6</v>
          </cell>
          <cell r="I134">
            <v>8682.6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880</v>
          </cell>
          <cell r="O134">
            <v>153</v>
          </cell>
          <cell r="P134">
            <v>0</v>
          </cell>
        </row>
        <row r="134">
          <cell r="U134">
            <v>379</v>
          </cell>
          <cell r="V134">
            <v>117.283116285839</v>
          </cell>
          <cell r="W134">
            <v>15320.03</v>
          </cell>
          <cell r="X134">
            <v>0.694696414205156</v>
          </cell>
          <cell r="Y134">
            <v>1.06642846544633</v>
          </cell>
          <cell r="Z134">
            <v>0.213285693089267</v>
          </cell>
          <cell r="AA134">
            <v>14.6079862694983</v>
          </cell>
          <cell r="AB134">
            <v>2585.35</v>
          </cell>
          <cell r="AC134">
            <v>32.6175975696798</v>
          </cell>
        </row>
        <row r="134">
          <cell r="AF134">
            <v>8</v>
          </cell>
          <cell r="AG134">
            <v>4</v>
          </cell>
          <cell r="AH134">
            <v>6.74359249329759</v>
          </cell>
          <cell r="AI134">
            <v>0.561870317747352</v>
          </cell>
          <cell r="AJ134">
            <v>0.280935158873676</v>
          </cell>
          <cell r="AK134">
            <v>19.1701451580937</v>
          </cell>
        </row>
        <row r="134">
          <cell r="AO134">
            <v>13174.8</v>
          </cell>
          <cell r="AP134">
            <v>24.9957689908006</v>
          </cell>
          <cell r="AQ134">
            <v>30.9581842994744</v>
          </cell>
          <cell r="AR134">
            <v>742</v>
          </cell>
          <cell r="AS134">
            <v>138</v>
          </cell>
          <cell r="AT134">
            <v>30.5767094429197</v>
          </cell>
        </row>
        <row r="134">
          <cell r="AW134">
            <v>0.00343961351168693</v>
          </cell>
          <cell r="AX134">
            <v>51.3704558163687</v>
          </cell>
        </row>
        <row r="134">
          <cell r="BA134">
            <v>303</v>
          </cell>
        </row>
        <row r="135">
          <cell r="B135" t="str">
            <v>漾濞县</v>
          </cell>
          <cell r="C135" t="str">
            <v>贫困</v>
          </cell>
          <cell r="D135">
            <v>2018</v>
          </cell>
        </row>
        <row r="135">
          <cell r="G135">
            <v>15569</v>
          </cell>
          <cell r="H135">
            <v>12455.2</v>
          </cell>
          <cell r="I135">
            <v>0</v>
          </cell>
          <cell r="J135">
            <v>0</v>
          </cell>
          <cell r="K135">
            <v>12455.2</v>
          </cell>
          <cell r="L135">
            <v>0</v>
          </cell>
          <cell r="M135">
            <v>0</v>
          </cell>
          <cell r="N135">
            <v>2193</v>
          </cell>
          <cell r="O135">
            <v>1058</v>
          </cell>
          <cell r="P135">
            <v>0</v>
          </cell>
        </row>
        <row r="135">
          <cell r="U135">
            <v>0</v>
          </cell>
          <cell r="V135">
            <v>186.873222204476</v>
          </cell>
          <cell r="W135">
            <v>13052.3</v>
          </cell>
          <cell r="X135">
            <v>0.907332116877296</v>
          </cell>
          <cell r="Y135">
            <v>1.61160330599745</v>
          </cell>
          <cell r="Z135">
            <v>0.805801652998727</v>
          </cell>
          <cell r="AA135">
            <v>55.1895409037952</v>
          </cell>
          <cell r="AB135">
            <v>2860.38</v>
          </cell>
          <cell r="AC135">
            <v>36.0874634909628</v>
          </cell>
        </row>
        <row r="135">
          <cell r="AF135">
            <v>5</v>
          </cell>
          <cell r="AG135">
            <v>5</v>
          </cell>
          <cell r="AH135">
            <v>8.42949061662198</v>
          </cell>
          <cell r="AI135">
            <v>0.38961038961039</v>
          </cell>
          <cell r="AJ135">
            <v>0.38961038961039</v>
          </cell>
          <cell r="AK135">
            <v>26.5858063258329</v>
          </cell>
        </row>
        <row r="135">
          <cell r="AO135">
            <v>11250.5</v>
          </cell>
          <cell r="AP135">
            <v>28.4463549175592</v>
          </cell>
          <cell r="AQ135">
            <v>35.2318625808299</v>
          </cell>
          <cell r="AR135">
            <v>1950</v>
          </cell>
          <cell r="AS135">
            <v>243</v>
          </cell>
          <cell r="AT135">
            <v>53.8415970625325</v>
          </cell>
        </row>
        <row r="135">
          <cell r="AW135">
            <v>0.00629947554700366</v>
          </cell>
          <cell r="AX135">
            <v>94.0823523207223</v>
          </cell>
        </row>
        <row r="135">
          <cell r="BA135">
            <v>496</v>
          </cell>
        </row>
        <row r="136">
          <cell r="B136" t="str">
            <v>祥云县</v>
          </cell>
          <cell r="C136" t="str">
            <v>贫困</v>
          </cell>
          <cell r="D136">
            <v>2017</v>
          </cell>
        </row>
        <row r="136">
          <cell r="G136">
            <v>30588</v>
          </cell>
          <cell r="H136">
            <v>21411.6</v>
          </cell>
          <cell r="I136">
            <v>0</v>
          </cell>
          <cell r="J136">
            <v>21411.6</v>
          </cell>
          <cell r="K136">
            <v>0</v>
          </cell>
          <cell r="L136">
            <v>0</v>
          </cell>
          <cell r="M136">
            <v>0</v>
          </cell>
          <cell r="N136">
            <v>1460</v>
          </cell>
          <cell r="O136">
            <v>820</v>
          </cell>
          <cell r="P136">
            <v>0</v>
          </cell>
        </row>
        <row r="136">
          <cell r="U136">
            <v>701</v>
          </cell>
          <cell r="V136">
            <v>242.172899594548</v>
          </cell>
          <cell r="W136">
            <v>13955.95</v>
          </cell>
          <cell r="X136">
            <v>0.822600577972894</v>
          </cell>
          <cell r="Y136">
            <v>2.63627033228753</v>
          </cell>
          <cell r="Z136">
            <v>1.31813516614377</v>
          </cell>
          <cell r="AA136">
            <v>90.2793812818564</v>
          </cell>
          <cell r="AB136">
            <v>1163.2</v>
          </cell>
          <cell r="AC136">
            <v>14.6753010203847</v>
          </cell>
        </row>
        <row r="136">
          <cell r="AF136">
            <v>8</v>
          </cell>
          <cell r="AG136">
            <v>8</v>
          </cell>
          <cell r="AH136">
            <v>13.4871849865952</v>
          </cell>
          <cell r="AI136">
            <v>0.655942697584072</v>
          </cell>
          <cell r="AJ136">
            <v>0.655942697584072</v>
          </cell>
          <cell r="AK136">
            <v>44.7594981649572</v>
          </cell>
        </row>
        <row r="136">
          <cell r="AO136">
            <v>12022.02</v>
          </cell>
          <cell r="AP136">
            <v>51.5542218695361</v>
          </cell>
          <cell r="AQ136">
            <v>63.8518103860093</v>
          </cell>
          <cell r="AR136">
            <v>1297</v>
          </cell>
          <cell r="AS136">
            <v>163</v>
          </cell>
          <cell r="AT136">
            <v>36.1159683999703</v>
          </cell>
        </row>
        <row r="136">
          <cell r="AW136">
            <v>0.00323853358773539</v>
          </cell>
          <cell r="AX136">
            <v>48.3673372061486</v>
          </cell>
        </row>
        <row r="136">
          <cell r="BA136">
            <v>554</v>
          </cell>
        </row>
        <row r="137">
          <cell r="B137" t="str">
            <v>宾川县</v>
          </cell>
          <cell r="C137" t="str">
            <v>贫困</v>
          </cell>
          <cell r="D137">
            <v>2017</v>
          </cell>
        </row>
        <row r="137">
          <cell r="G137">
            <v>34586</v>
          </cell>
          <cell r="H137">
            <v>24210.2</v>
          </cell>
          <cell r="I137">
            <v>0</v>
          </cell>
          <cell r="J137">
            <v>24210.2</v>
          </cell>
          <cell r="K137">
            <v>0</v>
          </cell>
          <cell r="L137">
            <v>0</v>
          </cell>
          <cell r="M137">
            <v>0</v>
          </cell>
          <cell r="N137">
            <v>3151</v>
          </cell>
          <cell r="O137">
            <v>1427</v>
          </cell>
          <cell r="P137">
            <v>0</v>
          </cell>
        </row>
        <row r="137">
          <cell r="U137">
            <v>61</v>
          </cell>
          <cell r="V137">
            <v>311.188505654733</v>
          </cell>
          <cell r="W137">
            <v>14221.03</v>
          </cell>
          <cell r="X137">
            <v>0.797745118079375</v>
          </cell>
          <cell r="Y137">
            <v>3.01045075209614</v>
          </cell>
          <cell r="Z137">
            <v>1.50522537604807</v>
          </cell>
          <cell r="AA137">
            <v>103.093232871498</v>
          </cell>
          <cell r="AB137">
            <v>17233.5</v>
          </cell>
          <cell r="AC137">
            <v>217.423315109009</v>
          </cell>
        </row>
        <row r="137">
          <cell r="AF137">
            <v>42</v>
          </cell>
          <cell r="AG137">
            <v>42</v>
          </cell>
          <cell r="AH137">
            <v>70.8077211796247</v>
          </cell>
          <cell r="AI137">
            <v>0.256480795682997</v>
          </cell>
          <cell r="AJ137">
            <v>0.256480795682997</v>
          </cell>
          <cell r="AK137">
            <v>17.5014551514974</v>
          </cell>
        </row>
        <row r="137">
          <cell r="AO137">
            <v>12364.99</v>
          </cell>
          <cell r="AP137">
            <v>56.644915588286</v>
          </cell>
          <cell r="AQ137">
            <v>70.1568228229237</v>
          </cell>
          <cell r="AR137">
            <v>3041</v>
          </cell>
          <cell r="AS137">
            <v>110</v>
          </cell>
          <cell r="AT137">
            <v>24.3727394110229</v>
          </cell>
        </row>
        <row r="137">
          <cell r="AW137">
            <v>0.00345253755899003</v>
          </cell>
          <cell r="AX137">
            <v>51.5634758166381</v>
          </cell>
        </row>
        <row r="137">
          <cell r="BA137">
            <v>866</v>
          </cell>
        </row>
        <row r="138">
          <cell r="B138" t="str">
            <v>弥渡县</v>
          </cell>
          <cell r="C138" t="str">
            <v>贫困</v>
          </cell>
          <cell r="D138">
            <v>2019</v>
          </cell>
          <cell r="E138" t="str">
            <v>省级</v>
          </cell>
        </row>
        <row r="138">
          <cell r="G138">
            <v>63053</v>
          </cell>
          <cell r="H138">
            <v>56747.7</v>
          </cell>
          <cell r="I138">
            <v>0</v>
          </cell>
          <cell r="J138">
            <v>0</v>
          </cell>
          <cell r="K138">
            <v>0</v>
          </cell>
          <cell r="L138">
            <v>56747.7</v>
          </cell>
          <cell r="M138">
            <v>0</v>
          </cell>
          <cell r="N138">
            <v>7815</v>
          </cell>
          <cell r="O138">
            <v>1481</v>
          </cell>
          <cell r="P138">
            <v>0</v>
          </cell>
        </row>
        <row r="138">
          <cell r="U138">
            <v>2557</v>
          </cell>
          <cell r="V138">
            <v>872.935729689701</v>
          </cell>
          <cell r="W138">
            <v>13186.89</v>
          </cell>
          <cell r="X138">
            <v>0.894712166873264</v>
          </cell>
          <cell r="Y138">
            <v>6.34064618419745</v>
          </cell>
          <cell r="Z138">
            <v>6.34064618419745</v>
          </cell>
          <cell r="AA138">
            <v>434.272318301897</v>
          </cell>
          <cell r="AB138">
            <v>15802.7195</v>
          </cell>
          <cell r="AC138">
            <v>199.372133427788</v>
          </cell>
        </row>
        <row r="138">
          <cell r="AF138">
            <v>10</v>
          </cell>
          <cell r="AG138">
            <v>10</v>
          </cell>
          <cell r="AH138">
            <v>16.858981233244</v>
          </cell>
          <cell r="AI138">
            <v>0.167782760951035</v>
          </cell>
          <cell r="AJ138">
            <v>0.167782760951035</v>
          </cell>
          <cell r="AK138">
            <v>11.4489759678082</v>
          </cell>
        </row>
        <row r="138">
          <cell r="AN138">
            <v>1000</v>
          </cell>
          <cell r="AO138">
            <v>11408.23</v>
          </cell>
          <cell r="AP138">
            <v>110.490476506873</v>
          </cell>
          <cell r="AQ138">
            <v>136.846541360477</v>
          </cell>
          <cell r="AR138">
            <v>7599</v>
          </cell>
          <cell r="AS138">
            <v>216</v>
          </cell>
          <cell r="AT138">
            <v>47.8591973889177</v>
          </cell>
        </row>
        <row r="138">
          <cell r="AW138">
            <v>0.00695440345607612</v>
          </cell>
          <cell r="AX138">
            <v>103.863667896324</v>
          </cell>
        </row>
        <row r="138">
          <cell r="BA138">
            <v>2823</v>
          </cell>
        </row>
        <row r="139">
          <cell r="B139" t="str">
            <v>南涧县</v>
          </cell>
          <cell r="C139" t="str">
            <v>贫困</v>
          </cell>
          <cell r="D139">
            <v>2018</v>
          </cell>
          <cell r="E139" t="str">
            <v>省级</v>
          </cell>
        </row>
        <row r="139">
          <cell r="G139">
            <v>53447</v>
          </cell>
          <cell r="H139">
            <v>42757.6</v>
          </cell>
          <cell r="I139">
            <v>0</v>
          </cell>
          <cell r="J139">
            <v>0</v>
          </cell>
          <cell r="K139">
            <v>42757.6</v>
          </cell>
          <cell r="L139">
            <v>0</v>
          </cell>
          <cell r="M139">
            <v>0</v>
          </cell>
          <cell r="N139">
            <v>6442</v>
          </cell>
          <cell r="O139">
            <v>1813</v>
          </cell>
          <cell r="P139">
            <v>0</v>
          </cell>
        </row>
        <row r="139">
          <cell r="U139">
            <v>1464</v>
          </cell>
          <cell r="V139">
            <v>661.765365105738</v>
          </cell>
          <cell r="W139">
            <v>14233.3</v>
          </cell>
          <cell r="X139">
            <v>0.796594610712189</v>
          </cell>
          <cell r="Y139">
            <v>4.77072546409423</v>
          </cell>
          <cell r="Z139">
            <v>4.77072546409423</v>
          </cell>
          <cell r="AA139">
            <v>326.748086407589</v>
          </cell>
          <cell r="AB139">
            <v>3070.09</v>
          </cell>
          <cell r="AC139">
            <v>38.7332315248218</v>
          </cell>
        </row>
        <row r="139">
          <cell r="AF139">
            <v>30</v>
          </cell>
          <cell r="AG139">
            <v>30</v>
          </cell>
          <cell r="AH139">
            <v>50.5769436997319</v>
          </cell>
          <cell r="AI139">
            <v>0.797042788699818</v>
          </cell>
          <cell r="AJ139">
            <v>0.797042788699818</v>
          </cell>
          <cell r="AK139">
            <v>54.3877313820227</v>
          </cell>
        </row>
        <row r="139">
          <cell r="AN139">
            <v>1000</v>
          </cell>
          <cell r="AO139">
            <v>12283.18</v>
          </cell>
          <cell r="AP139">
            <v>95.0818409239301</v>
          </cell>
          <cell r="AQ139">
            <v>117.762376342159</v>
          </cell>
          <cell r="AR139">
            <v>6213</v>
          </cell>
          <cell r="AS139">
            <v>229</v>
          </cell>
          <cell r="AT139">
            <v>50.7396120465841</v>
          </cell>
        </row>
        <row r="139">
          <cell r="AW139">
            <v>0.00669083597608816</v>
          </cell>
          <cell r="AX139">
            <v>99.9273007610778</v>
          </cell>
        </row>
        <row r="139">
          <cell r="BA139">
            <v>2401</v>
          </cell>
        </row>
        <row r="140">
          <cell r="B140" t="str">
            <v>巍山县</v>
          </cell>
          <cell r="C140" t="str">
            <v>贫困</v>
          </cell>
          <cell r="D140">
            <v>2017</v>
          </cell>
          <cell r="E140" t="str">
            <v>省级</v>
          </cell>
        </row>
        <row r="140">
          <cell r="G140">
            <v>28858</v>
          </cell>
          <cell r="H140">
            <v>20200.6</v>
          </cell>
          <cell r="I140">
            <v>0</v>
          </cell>
          <cell r="J140">
            <v>20200.6</v>
          </cell>
          <cell r="K140">
            <v>0</v>
          </cell>
          <cell r="L140">
            <v>0</v>
          </cell>
          <cell r="M140">
            <v>0</v>
          </cell>
          <cell r="N140">
            <v>2459</v>
          </cell>
          <cell r="O140">
            <v>1314</v>
          </cell>
          <cell r="P140">
            <v>0</v>
          </cell>
        </row>
        <row r="140">
          <cell r="U140">
            <v>901</v>
          </cell>
          <cell r="V140">
            <v>294.256927320866</v>
          </cell>
          <cell r="W140">
            <v>12421.95</v>
          </cell>
          <cell r="X140">
            <v>0.966437440341458</v>
          </cell>
          <cell r="Y140">
            <v>3.02659213191734</v>
          </cell>
          <cell r="Z140">
            <v>3.02659213191734</v>
          </cell>
          <cell r="AA140">
            <v>207.291992566589</v>
          </cell>
          <cell r="AB140">
            <v>16323.6</v>
          </cell>
          <cell r="AC140">
            <v>205.94372742121</v>
          </cell>
        </row>
        <row r="140">
          <cell r="AF140">
            <v>24</v>
          </cell>
          <cell r="AG140">
            <v>24</v>
          </cell>
          <cell r="AH140">
            <v>40.4615549597855</v>
          </cell>
          <cell r="AI140">
            <v>0.600839817216253</v>
          </cell>
          <cell r="AJ140">
            <v>0.600839817216253</v>
          </cell>
          <cell r="AK140">
            <v>40.9994482676243</v>
          </cell>
        </row>
        <row r="140">
          <cell r="AN140">
            <v>732</v>
          </cell>
          <cell r="AO140">
            <v>10719.51</v>
          </cell>
          <cell r="AP140">
            <v>49.7367076293599</v>
          </cell>
          <cell r="AQ140">
            <v>61.6007517834513</v>
          </cell>
          <cell r="AR140">
            <v>2293</v>
          </cell>
          <cell r="AS140">
            <v>166</v>
          </cell>
          <cell r="AT140">
            <v>36.7806794748164</v>
          </cell>
        </row>
        <row r="140">
          <cell r="AW140">
            <v>0.00422106980775046</v>
          </cell>
          <cell r="AX140">
            <v>63.0414665252627</v>
          </cell>
        </row>
        <row r="140">
          <cell r="BA140">
            <v>1682</v>
          </cell>
        </row>
        <row r="141">
          <cell r="B141" t="str">
            <v>永平县</v>
          </cell>
          <cell r="C141" t="str">
            <v>贫困</v>
          </cell>
          <cell r="D141">
            <v>2018</v>
          </cell>
          <cell r="E141" t="str">
            <v>省级</v>
          </cell>
        </row>
        <row r="141">
          <cell r="G141">
            <v>20309</v>
          </cell>
          <cell r="H141">
            <v>16247.2</v>
          </cell>
          <cell r="I141">
            <v>0</v>
          </cell>
          <cell r="J141">
            <v>0</v>
          </cell>
          <cell r="K141">
            <v>16247.2</v>
          </cell>
          <cell r="L141">
            <v>0</v>
          </cell>
          <cell r="M141">
            <v>0</v>
          </cell>
          <cell r="N141">
            <v>2522</v>
          </cell>
          <cell r="O141">
            <v>1192</v>
          </cell>
          <cell r="P141">
            <v>0</v>
          </cell>
        </row>
        <row r="141">
          <cell r="U141">
            <v>325</v>
          </cell>
          <cell r="V141">
            <v>243.425903966426</v>
          </cell>
          <cell r="W141">
            <v>15002.67</v>
          </cell>
          <cell r="X141">
            <v>0.724453954388525</v>
          </cell>
          <cell r="Y141">
            <v>1.65400082326444</v>
          </cell>
          <cell r="Z141">
            <v>1.65400082326444</v>
          </cell>
          <cell r="AA141">
            <v>113.282897535342</v>
          </cell>
          <cell r="AB141">
            <v>7447.5</v>
          </cell>
          <cell r="AC141">
            <v>93.9600278106214</v>
          </cell>
        </row>
        <row r="141">
          <cell r="AF141">
            <v>7</v>
          </cell>
          <cell r="AG141">
            <v>7</v>
          </cell>
          <cell r="AH141">
            <v>11.8012868632708</v>
          </cell>
          <cell r="AI141">
            <v>0.0303936223218734</v>
          </cell>
          <cell r="AJ141">
            <v>0.0303936223218734</v>
          </cell>
          <cell r="AK141">
            <v>2.07396665524725</v>
          </cell>
        </row>
        <row r="141">
          <cell r="AN141">
            <v>1000</v>
          </cell>
          <cell r="AO141">
            <v>12985.16</v>
          </cell>
          <cell r="AP141">
            <v>35.4726247578004</v>
          </cell>
          <cell r="AQ141">
            <v>43.9341576265267</v>
          </cell>
          <cell r="AR141">
            <v>2345</v>
          </cell>
          <cell r="AS141">
            <v>177</v>
          </cell>
          <cell r="AT141">
            <v>39.2179534159187</v>
          </cell>
        </row>
        <row r="141">
          <cell r="AW141">
            <v>0.00455080566991357</v>
          </cell>
          <cell r="AX141">
            <v>67.9660551398756</v>
          </cell>
        </row>
        <row r="141">
          <cell r="BA141">
            <v>1616</v>
          </cell>
        </row>
        <row r="142">
          <cell r="B142" t="str">
            <v>云龙县</v>
          </cell>
          <cell r="C142" t="str">
            <v>贫困</v>
          </cell>
          <cell r="D142">
            <v>2019</v>
          </cell>
          <cell r="E142" t="str">
            <v>省级</v>
          </cell>
        </row>
        <row r="142">
          <cell r="G142">
            <v>44723</v>
          </cell>
          <cell r="H142">
            <v>40250.7</v>
          </cell>
          <cell r="I142">
            <v>0</v>
          </cell>
          <cell r="J142">
            <v>0</v>
          </cell>
          <cell r="K142">
            <v>0</v>
          </cell>
          <cell r="L142">
            <v>40250.7</v>
          </cell>
          <cell r="M142">
            <v>0</v>
          </cell>
          <cell r="N142">
            <v>6368</v>
          </cell>
          <cell r="O142">
            <v>4637</v>
          </cell>
          <cell r="P142">
            <v>1028.4</v>
          </cell>
          <cell r="Q142">
            <v>1714</v>
          </cell>
        </row>
        <row r="142">
          <cell r="U142">
            <v>1979</v>
          </cell>
          <cell r="V142">
            <v>692.153136277861</v>
          </cell>
          <cell r="W142">
            <v>13130.23</v>
          </cell>
          <cell r="X142">
            <v>0.900024941724505</v>
          </cell>
          <cell r="Y142">
            <v>4.59831742976467</v>
          </cell>
          <cell r="Z142">
            <v>4.59831742976467</v>
          </cell>
          <cell r="AA142">
            <v>314.93982040644</v>
          </cell>
          <cell r="AB142">
            <v>12737.44</v>
          </cell>
          <cell r="AC142">
            <v>160.699592700386</v>
          </cell>
        </row>
        <row r="142">
          <cell r="AF142">
            <v>16</v>
          </cell>
          <cell r="AG142">
            <v>16</v>
          </cell>
          <cell r="AH142">
            <v>26.9743699731904</v>
          </cell>
          <cell r="AI142">
            <v>0.668117797695262</v>
          </cell>
          <cell r="AJ142">
            <v>0.668117797695262</v>
          </cell>
          <cell r="AK142">
            <v>45.5902892890784</v>
          </cell>
        </row>
        <row r="142">
          <cell r="AN142">
            <v>1000</v>
          </cell>
          <cell r="AO142">
            <v>11410.5</v>
          </cell>
          <cell r="AP142">
            <v>77.0016436001928</v>
          </cell>
          <cell r="AQ142">
            <v>95.3693833070129</v>
          </cell>
          <cell r="AR142">
            <v>5935</v>
          </cell>
          <cell r="AS142">
            <v>433</v>
          </cell>
          <cell r="AT142">
            <v>95.9399651361175</v>
          </cell>
        </row>
        <row r="142">
          <cell r="AW142">
            <v>0.00659798783051868</v>
          </cell>
          <cell r="AX142">
            <v>98.540618349405</v>
          </cell>
        </row>
        <row r="142">
          <cell r="BA142">
            <v>2530</v>
          </cell>
        </row>
        <row r="143">
          <cell r="B143" t="str">
            <v>洱源县</v>
          </cell>
          <cell r="C143" t="str">
            <v>贫困</v>
          </cell>
          <cell r="D143">
            <v>2017</v>
          </cell>
          <cell r="E143" t="str">
            <v>省级</v>
          </cell>
        </row>
        <row r="143">
          <cell r="G143">
            <v>28268</v>
          </cell>
          <cell r="H143">
            <v>19787.6</v>
          </cell>
          <cell r="I143">
            <v>0</v>
          </cell>
          <cell r="J143">
            <v>19787.6</v>
          </cell>
          <cell r="K143">
            <v>0</v>
          </cell>
          <cell r="L143">
            <v>0</v>
          </cell>
          <cell r="M143">
            <v>0</v>
          </cell>
          <cell r="N143">
            <v>1671</v>
          </cell>
          <cell r="O143">
            <v>1475</v>
          </cell>
          <cell r="P143">
            <v>0</v>
          </cell>
        </row>
        <row r="143">
          <cell r="U143">
            <v>0</v>
          </cell>
          <cell r="V143">
            <v>206.959731587016</v>
          </cell>
          <cell r="W143">
            <v>14911.54</v>
          </cell>
          <cell r="X143">
            <v>0.732998839178386</v>
          </cell>
          <cell r="Y143">
            <v>2.19452522461617</v>
          </cell>
          <cell r="Z143">
            <v>2.19452522461617</v>
          </cell>
          <cell r="AA143">
            <v>150.303538343022</v>
          </cell>
          <cell r="AB143">
            <v>6727.8</v>
          </cell>
          <cell r="AC143">
            <v>84.8800637937964</v>
          </cell>
        </row>
        <row r="143">
          <cell r="AF143">
            <v>8</v>
          </cell>
          <cell r="AG143">
            <v>8</v>
          </cell>
          <cell r="AH143">
            <v>13.4871849865952</v>
          </cell>
          <cell r="AI143">
            <v>0.0768444119795471</v>
          </cell>
          <cell r="AJ143">
            <v>0.0768444119795471</v>
          </cell>
          <cell r="AK143">
            <v>5.24362467888425</v>
          </cell>
        </row>
        <row r="143">
          <cell r="AN143">
            <v>424</v>
          </cell>
          <cell r="AO143">
            <v>12984.76</v>
          </cell>
          <cell r="AP143">
            <v>44.425824135371</v>
          </cell>
          <cell r="AQ143">
            <v>55.0230261667497</v>
          </cell>
          <cell r="AR143">
            <v>1382</v>
          </cell>
          <cell r="AS143">
            <v>289</v>
          </cell>
          <cell r="AT143">
            <v>64.0338335435057</v>
          </cell>
        </row>
        <row r="143">
          <cell r="AW143">
            <v>0.00349726343655518</v>
          </cell>
          <cell r="AX143">
            <v>52.2314545617798</v>
          </cell>
        </row>
        <row r="143">
          <cell r="BA143">
            <v>1056</v>
          </cell>
        </row>
        <row r="144">
          <cell r="B144" t="str">
            <v>剑川县</v>
          </cell>
          <cell r="C144" t="str">
            <v>贫困</v>
          </cell>
          <cell r="D144">
            <v>2019</v>
          </cell>
          <cell r="E144" t="str">
            <v>省级</v>
          </cell>
        </row>
        <row r="144">
          <cell r="G144">
            <v>28841</v>
          </cell>
          <cell r="H144">
            <v>25956.9</v>
          </cell>
          <cell r="I144">
            <v>0</v>
          </cell>
          <cell r="J144">
            <v>0</v>
          </cell>
          <cell r="K144">
            <v>0</v>
          </cell>
          <cell r="L144">
            <v>25956.9</v>
          </cell>
          <cell r="M144">
            <v>0</v>
          </cell>
          <cell r="N144">
            <v>2721</v>
          </cell>
          <cell r="O144">
            <v>1764</v>
          </cell>
          <cell r="P144">
            <v>0</v>
          </cell>
        </row>
        <row r="144">
          <cell r="U144">
            <v>1139</v>
          </cell>
          <cell r="V144">
            <v>355.398239271244</v>
          </cell>
          <cell r="W144">
            <v>14927.25</v>
          </cell>
          <cell r="X144">
            <v>0.73152577717851</v>
          </cell>
          <cell r="Y144">
            <v>2.30884165793081</v>
          </cell>
          <cell r="Z144">
            <v>2.30884165793081</v>
          </cell>
          <cell r="AA144">
            <v>158.133097203959</v>
          </cell>
          <cell r="AB144">
            <v>11833</v>
          </cell>
          <cell r="AC144">
            <v>149.288890108504</v>
          </cell>
        </row>
        <row r="144">
          <cell r="AF144">
            <v>17</v>
          </cell>
          <cell r="AG144">
            <v>17</v>
          </cell>
          <cell r="AH144">
            <v>28.6602680965147</v>
          </cell>
          <cell r="AI144">
            <v>1</v>
          </cell>
          <cell r="AJ144">
            <v>1</v>
          </cell>
          <cell r="AK144">
            <v>68.236902902971</v>
          </cell>
        </row>
        <row r="144">
          <cell r="AN144">
            <v>1000</v>
          </cell>
          <cell r="AO144">
            <v>13162.29</v>
          </cell>
          <cell r="AP144">
            <v>42.3221700175273</v>
          </cell>
          <cell r="AQ144">
            <v>52.4175727435515</v>
          </cell>
          <cell r="AR144">
            <v>2441</v>
          </cell>
          <cell r="AS144">
            <v>280</v>
          </cell>
          <cell r="AT144">
            <v>62.0397003189674</v>
          </cell>
        </row>
        <row r="144">
          <cell r="AW144">
            <v>0.00591914730977098</v>
          </cell>
          <cell r="AX144">
            <v>88.4021691140641</v>
          </cell>
        </row>
        <row r="144">
          <cell r="BA144">
            <v>1963</v>
          </cell>
        </row>
        <row r="145">
          <cell r="B145" t="str">
            <v>鹤庆县</v>
          </cell>
          <cell r="C145" t="str">
            <v>贫困</v>
          </cell>
          <cell r="D145">
            <v>2017</v>
          </cell>
        </row>
        <row r="145">
          <cell r="G145">
            <v>29830</v>
          </cell>
          <cell r="H145">
            <v>20881</v>
          </cell>
          <cell r="I145">
            <v>0</v>
          </cell>
          <cell r="J145">
            <v>20881</v>
          </cell>
          <cell r="K145">
            <v>0</v>
          </cell>
          <cell r="L145">
            <v>0</v>
          </cell>
          <cell r="M145">
            <v>0</v>
          </cell>
          <cell r="N145">
            <v>3170</v>
          </cell>
          <cell r="O145">
            <v>777</v>
          </cell>
          <cell r="P145">
            <v>0</v>
          </cell>
        </row>
        <row r="145">
          <cell r="U145">
            <v>560</v>
          </cell>
          <cell r="V145">
            <v>316.522315819895</v>
          </cell>
          <cell r="W145">
            <v>15644.92</v>
          </cell>
          <cell r="X145">
            <v>0.664232816933368</v>
          </cell>
          <cell r="Y145">
            <v>2.19196829588011</v>
          </cell>
          <cell r="Z145">
            <v>1.09598414794006</v>
          </cell>
          <cell r="AA145">
            <v>75.0642068523338</v>
          </cell>
          <cell r="AB145">
            <v>14209.85</v>
          </cell>
          <cell r="AC145">
            <v>179.275985389024</v>
          </cell>
        </row>
        <row r="145">
          <cell r="AF145">
            <v>43</v>
          </cell>
          <cell r="AG145">
            <v>43</v>
          </cell>
          <cell r="AH145">
            <v>72.4936193029491</v>
          </cell>
          <cell r="AI145">
            <v>0.603104509567777</v>
          </cell>
          <cell r="AJ145">
            <v>0.603104509567777</v>
          </cell>
          <cell r="AK145">
            <v>41.1539838597203</v>
          </cell>
        </row>
        <row r="145">
          <cell r="AO145">
            <v>13801.99</v>
          </cell>
          <cell r="AP145">
            <v>44.0637111025294</v>
          </cell>
          <cell r="AQ145">
            <v>54.5745357837542</v>
          </cell>
          <cell r="AR145">
            <v>2924</v>
          </cell>
          <cell r="AS145">
            <v>246</v>
          </cell>
          <cell r="AT145">
            <v>54.5063081373785</v>
          </cell>
        </row>
        <row r="145">
          <cell r="AW145">
            <v>0.00360412868282148</v>
          </cell>
          <cell r="AX145">
            <v>53.8274816715047</v>
          </cell>
        </row>
        <row r="145">
          <cell r="BA145">
            <v>847</v>
          </cell>
        </row>
        <row r="146">
          <cell r="B146" t="str">
            <v>保山市合计</v>
          </cell>
          <cell r="C146">
            <v>1</v>
          </cell>
        </row>
        <row r="146">
          <cell r="G146">
            <v>351335</v>
          </cell>
          <cell r="H146">
            <v>288578.7</v>
          </cell>
          <cell r="I146">
            <v>27989.4</v>
          </cell>
          <cell r="J146">
            <v>0</v>
          </cell>
          <cell r="K146">
            <v>109024.8</v>
          </cell>
          <cell r="L146">
            <v>151564.5</v>
          </cell>
          <cell r="M146">
            <v>0</v>
          </cell>
          <cell r="N146">
            <v>59350</v>
          </cell>
          <cell r="O146">
            <v>72169</v>
          </cell>
          <cell r="P146">
            <v>10903</v>
          </cell>
          <cell r="Q146">
            <v>12897</v>
          </cell>
          <cell r="R146">
            <v>3956</v>
          </cell>
          <cell r="S146">
            <v>0</v>
          </cell>
          <cell r="T146">
            <v>0</v>
          </cell>
          <cell r="U146">
            <v>9488</v>
          </cell>
          <cell r="V146">
            <v>5484.99465102519</v>
          </cell>
        </row>
        <row r="146">
          <cell r="X146">
            <v>3.63802056473315</v>
          </cell>
          <cell r="Y146">
            <v>30.1780385902862</v>
          </cell>
          <cell r="Z146">
            <v>17.5896155252296</v>
          </cell>
          <cell r="AA146">
            <v>1204.71682069536</v>
          </cell>
          <cell r="AB146">
            <v>36442.12</v>
          </cell>
          <cell r="AC146">
            <v>459.765372095066</v>
          </cell>
        </row>
        <row r="146">
          <cell r="AF146">
            <v>149</v>
          </cell>
          <cell r="AG146">
            <v>129.5</v>
          </cell>
          <cell r="AH146">
            <v>218.323806970509</v>
          </cell>
          <cell r="AI146">
            <v>2.29442204698441</v>
          </cell>
          <cell r="AJ146">
            <v>2.02890877337547</v>
          </cell>
          <cell r="AK146">
            <v>138.446450967808</v>
          </cell>
        </row>
        <row r="146">
          <cell r="AN146">
            <v>1000</v>
          </cell>
          <cell r="AO146">
            <v>64626.61</v>
          </cell>
          <cell r="AP146">
            <v>648.357743088065</v>
          </cell>
          <cell r="AQ146">
            <v>803.015042661774</v>
          </cell>
          <cell r="AR146">
            <v>52145</v>
          </cell>
          <cell r="AS146">
            <v>7205</v>
          </cell>
          <cell r="AT146">
            <v>1596.414431422</v>
          </cell>
          <cell r="AU146">
            <v>0</v>
          </cell>
          <cell r="AV146">
            <v>0</v>
          </cell>
          <cell r="AW146">
            <v>0.0330957312920917</v>
          </cell>
          <cell r="AX146">
            <v>494.283092060825</v>
          </cell>
        </row>
        <row r="146">
          <cell r="BA146">
            <v>11400</v>
          </cell>
        </row>
        <row r="147">
          <cell r="B147" t="str">
            <v>保山市本级</v>
          </cell>
          <cell r="C147">
            <v>2</v>
          </cell>
        </row>
        <row r="147"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7">
          <cell r="P147">
            <v>0</v>
          </cell>
        </row>
        <row r="147">
          <cell r="V147">
            <v>0</v>
          </cell>
        </row>
        <row r="147">
          <cell r="AG147">
            <v>0</v>
          </cell>
          <cell r="AH147">
            <v>0</v>
          </cell>
        </row>
        <row r="147">
          <cell r="AJ147">
            <v>0</v>
          </cell>
          <cell r="AK147">
            <v>0</v>
          </cell>
        </row>
        <row r="147">
          <cell r="BA147">
            <v>0</v>
          </cell>
        </row>
        <row r="148">
          <cell r="B148" t="str">
            <v>县级小计</v>
          </cell>
          <cell r="C148">
            <v>3</v>
          </cell>
        </row>
        <row r="148">
          <cell r="G148">
            <v>351335</v>
          </cell>
          <cell r="H148">
            <v>288578.7</v>
          </cell>
          <cell r="I148">
            <v>27989.4</v>
          </cell>
          <cell r="J148">
            <v>0</v>
          </cell>
          <cell r="K148">
            <v>109024.8</v>
          </cell>
          <cell r="L148">
            <v>151564.5</v>
          </cell>
          <cell r="M148">
            <v>0</v>
          </cell>
          <cell r="N148">
            <v>59350</v>
          </cell>
          <cell r="O148">
            <v>72169</v>
          </cell>
          <cell r="P148">
            <v>10903</v>
          </cell>
          <cell r="Q148">
            <v>12897</v>
          </cell>
          <cell r="R148">
            <v>3956</v>
          </cell>
          <cell r="S148">
            <v>0</v>
          </cell>
          <cell r="T148">
            <v>0</v>
          </cell>
          <cell r="U148">
            <v>9488</v>
          </cell>
          <cell r="V148">
            <v>5484.99465102519</v>
          </cell>
        </row>
        <row r="148">
          <cell r="X148">
            <v>3.63802056473315</v>
          </cell>
          <cell r="Y148">
            <v>30.1780385902862</v>
          </cell>
          <cell r="Z148">
            <v>17.5896155252296</v>
          </cell>
          <cell r="AA148">
            <v>1204.71682069536</v>
          </cell>
          <cell r="AB148">
            <v>36442.12</v>
          </cell>
          <cell r="AC148">
            <v>459.765372095066</v>
          </cell>
        </row>
        <row r="148">
          <cell r="AF148">
            <v>149</v>
          </cell>
          <cell r="AG148">
            <v>129.5</v>
          </cell>
          <cell r="AH148">
            <v>218.323806970509</v>
          </cell>
          <cell r="AI148">
            <v>2.29442204698441</v>
          </cell>
          <cell r="AJ148">
            <v>2.02890877337547</v>
          </cell>
          <cell r="AK148">
            <v>138.446450967808</v>
          </cell>
        </row>
        <row r="148">
          <cell r="AN148">
            <v>1000</v>
          </cell>
          <cell r="AO148">
            <v>64626.61</v>
          </cell>
          <cell r="AP148">
            <v>648.357743088065</v>
          </cell>
          <cell r="AQ148">
            <v>803.015042661774</v>
          </cell>
          <cell r="AR148">
            <v>52145</v>
          </cell>
          <cell r="AS148">
            <v>7205</v>
          </cell>
          <cell r="AT148">
            <v>1596.414431422</v>
          </cell>
          <cell r="AU148">
            <v>0</v>
          </cell>
          <cell r="AV148">
            <v>0</v>
          </cell>
          <cell r="AW148">
            <v>0.0330957312920917</v>
          </cell>
          <cell r="AX148">
            <v>494.283092060825</v>
          </cell>
        </row>
        <row r="148">
          <cell r="BA148">
            <v>11400</v>
          </cell>
        </row>
        <row r="149">
          <cell r="B149" t="str">
            <v>隆阳区</v>
          </cell>
          <cell r="C149" t="str">
            <v>贫困</v>
          </cell>
          <cell r="D149">
            <v>2019</v>
          </cell>
        </row>
        <row r="149">
          <cell r="G149">
            <v>86550</v>
          </cell>
          <cell r="H149">
            <v>77895</v>
          </cell>
          <cell r="I149">
            <v>0</v>
          </cell>
          <cell r="J149">
            <v>0</v>
          </cell>
          <cell r="K149">
            <v>0</v>
          </cell>
          <cell r="L149">
            <v>77895</v>
          </cell>
          <cell r="M149">
            <v>0</v>
          </cell>
          <cell r="N149">
            <v>18589</v>
          </cell>
          <cell r="O149">
            <v>18864</v>
          </cell>
          <cell r="P149">
            <v>3751.2</v>
          </cell>
          <cell r="Q149">
            <v>6252</v>
          </cell>
        </row>
        <row r="149">
          <cell r="U149">
            <v>1694</v>
          </cell>
          <cell r="V149">
            <v>1582.68225590581</v>
          </cell>
          <cell r="W149">
            <v>14807.75</v>
          </cell>
          <cell r="X149">
            <v>0.742730800029255</v>
          </cell>
          <cell r="Y149">
            <v>7.80899735842758</v>
          </cell>
          <cell r="Z149">
            <v>3.90449867921379</v>
          </cell>
          <cell r="AA149">
            <v>267.420014296774</v>
          </cell>
          <cell r="AB149">
            <v>4215.23</v>
          </cell>
          <cell r="AC149">
            <v>53.1806818433254</v>
          </cell>
        </row>
        <row r="149">
          <cell r="AF149">
            <v>22</v>
          </cell>
          <cell r="AG149">
            <v>22</v>
          </cell>
          <cell r="AH149">
            <v>37.0897587131367</v>
          </cell>
          <cell r="AI149">
            <v>0.471477766132655</v>
          </cell>
          <cell r="AJ149">
            <v>0.471477766132655</v>
          </cell>
          <cell r="AK149">
            <v>32.1721825485036</v>
          </cell>
        </row>
        <row r="149">
          <cell r="AO149">
            <v>12801.2</v>
          </cell>
          <cell r="AP149">
            <v>164.802253265319</v>
          </cell>
          <cell r="AQ149">
            <v>204.113685457492</v>
          </cell>
          <cell r="AR149">
            <v>16509</v>
          </cell>
          <cell r="AS149">
            <v>2080</v>
          </cell>
          <cell r="AT149">
            <v>460.866345226615</v>
          </cell>
        </row>
        <row r="149">
          <cell r="AW149">
            <v>0.00738708397431871</v>
          </cell>
          <cell r="AX149">
            <v>110.325729802251</v>
          </cell>
        </row>
        <row r="149">
          <cell r="BA149">
            <v>2748</v>
          </cell>
        </row>
        <row r="150">
          <cell r="B150" t="str">
            <v>施甸县</v>
          </cell>
          <cell r="C150" t="str">
            <v>贫困</v>
          </cell>
          <cell r="D150">
            <v>2019</v>
          </cell>
          <cell r="E150" t="str">
            <v>省级</v>
          </cell>
        </row>
        <row r="150">
          <cell r="G150">
            <v>81855</v>
          </cell>
          <cell r="H150">
            <v>73669.5</v>
          </cell>
          <cell r="I150">
            <v>0</v>
          </cell>
          <cell r="J150">
            <v>0</v>
          </cell>
          <cell r="K150">
            <v>0</v>
          </cell>
          <cell r="L150">
            <v>73669.5</v>
          </cell>
          <cell r="M150">
            <v>0</v>
          </cell>
          <cell r="N150">
            <v>10214</v>
          </cell>
          <cell r="O150">
            <v>21939</v>
          </cell>
          <cell r="P150">
            <v>6669.4</v>
          </cell>
          <cell r="Q150">
            <v>5841</v>
          </cell>
          <cell r="R150">
            <v>3956</v>
          </cell>
        </row>
        <row r="150">
          <cell r="U150">
            <v>1730</v>
          </cell>
          <cell r="V150">
            <v>1209.86090553277</v>
          </cell>
          <cell r="W150">
            <v>14541.91</v>
          </cell>
          <cell r="X150">
            <v>0.767657521992788</v>
          </cell>
          <cell r="Y150">
            <v>7.0677460392354</v>
          </cell>
          <cell r="Z150">
            <v>7.0677460392354</v>
          </cell>
          <cell r="AA150">
            <v>484.071554927221</v>
          </cell>
          <cell r="AB150">
            <v>16451.29</v>
          </cell>
          <cell r="AC150">
            <v>207.554705058153</v>
          </cell>
        </row>
        <row r="150">
          <cell r="AF150">
            <v>34</v>
          </cell>
          <cell r="AG150">
            <v>34</v>
          </cell>
          <cell r="AH150">
            <v>57.3205361930295</v>
          </cell>
          <cell r="AI150">
            <v>0.639549672617646</v>
          </cell>
          <cell r="AJ150">
            <v>0.639549672617646</v>
          </cell>
          <cell r="AK150">
            <v>43.6408889120372</v>
          </cell>
        </row>
        <row r="150">
          <cell r="AN150">
            <v>1000</v>
          </cell>
          <cell r="AO150">
            <v>12585.55</v>
          </cell>
          <cell r="AP150">
            <v>143.116597081574</v>
          </cell>
          <cell r="AQ150">
            <v>177.255198285583</v>
          </cell>
          <cell r="AR150">
            <v>8568</v>
          </cell>
          <cell r="AS150">
            <v>1646</v>
          </cell>
          <cell r="AT150">
            <v>364.704809732216</v>
          </cell>
        </row>
        <row r="150">
          <cell r="AW150">
            <v>0.00935662457493179</v>
          </cell>
          <cell r="AX150">
            <v>139.740720195378</v>
          </cell>
        </row>
        <row r="150">
          <cell r="BA150">
            <v>3684</v>
          </cell>
        </row>
        <row r="151">
          <cell r="B151" t="str">
            <v>腾冲市</v>
          </cell>
          <cell r="C151" t="str">
            <v>非贫困县</v>
          </cell>
        </row>
        <row r="151">
          <cell r="F151" t="str">
            <v>是</v>
          </cell>
          <cell r="G151">
            <v>46649</v>
          </cell>
          <cell r="H151">
            <v>27989.4</v>
          </cell>
          <cell r="I151">
            <v>27989.4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10844</v>
          </cell>
          <cell r="O151">
            <v>4204</v>
          </cell>
          <cell r="P151">
            <v>0</v>
          </cell>
        </row>
        <row r="151">
          <cell r="U151">
            <v>1680</v>
          </cell>
          <cell r="V151">
            <v>798.438345199289</v>
          </cell>
          <cell r="W151">
            <v>16339.83</v>
          </cell>
          <cell r="X151">
            <v>0.599073968153356</v>
          </cell>
          <cell r="Y151">
            <v>3.44425596510409</v>
          </cell>
          <cell r="Z151">
            <v>0.688851193020818</v>
          </cell>
          <cell r="AA151">
            <v>47.1795769497021</v>
          </cell>
          <cell r="AB151">
            <v>2678.9</v>
          </cell>
          <cell r="AC151">
            <v>33.7978541123697</v>
          </cell>
        </row>
        <row r="151">
          <cell r="AF151">
            <v>39</v>
          </cell>
          <cell r="AG151">
            <v>19.5</v>
          </cell>
          <cell r="AH151">
            <v>32.8750134048257</v>
          </cell>
          <cell r="AI151">
            <v>0.531026547217884</v>
          </cell>
          <cell r="AJ151">
            <v>0.265513273608942</v>
          </cell>
          <cell r="AK151">
            <v>18.1178034707033</v>
          </cell>
        </row>
        <row r="151">
          <cell r="AO151">
            <v>14096.28</v>
          </cell>
          <cell r="AP151">
            <v>91.5052908639726</v>
          </cell>
          <cell r="AQ151">
            <v>113.332686823377</v>
          </cell>
          <cell r="AR151">
            <v>8992</v>
          </cell>
          <cell r="AS151">
            <v>1852</v>
          </cell>
          <cell r="AT151">
            <v>410.348303538313</v>
          </cell>
        </row>
        <row r="151">
          <cell r="AW151">
            <v>0.00501327178611878</v>
          </cell>
          <cell r="AX151">
            <v>74.8729634620947</v>
          </cell>
        </row>
        <row r="151">
          <cell r="BA151">
            <v>1529</v>
          </cell>
        </row>
        <row r="152">
          <cell r="B152" t="str">
            <v>昌宁县</v>
          </cell>
          <cell r="C152" t="str">
            <v>贫困</v>
          </cell>
          <cell r="D152">
            <v>2018</v>
          </cell>
        </row>
        <row r="152">
          <cell r="G152">
            <v>80286</v>
          </cell>
          <cell r="H152">
            <v>64228.8</v>
          </cell>
          <cell r="I152">
            <v>0</v>
          </cell>
          <cell r="J152">
            <v>0</v>
          </cell>
          <cell r="K152">
            <v>64228.8</v>
          </cell>
          <cell r="L152">
            <v>0</v>
          </cell>
          <cell r="M152">
            <v>0</v>
          </cell>
          <cell r="N152">
            <v>9834</v>
          </cell>
          <cell r="O152">
            <v>13532</v>
          </cell>
          <cell r="P152">
            <v>0</v>
          </cell>
        </row>
        <row r="152">
          <cell r="U152">
            <v>2678</v>
          </cell>
          <cell r="V152">
            <v>1026.11538218548</v>
          </cell>
          <cell r="W152">
            <v>14861.5</v>
          </cell>
          <cell r="X152">
            <v>0.737690883893459</v>
          </cell>
          <cell r="Y152">
            <v>6.64807024564786</v>
          </cell>
          <cell r="Z152">
            <v>3.32403512282393</v>
          </cell>
          <cell r="AA152">
            <v>227.663931556905</v>
          </cell>
          <cell r="AB152">
            <v>7722.8</v>
          </cell>
          <cell r="AC152">
            <v>97.4333001377465</v>
          </cell>
        </row>
        <row r="152">
          <cell r="AF152">
            <v>27</v>
          </cell>
          <cell r="AG152">
            <v>27</v>
          </cell>
          <cell r="AH152">
            <v>45.5192493297587</v>
          </cell>
          <cell r="AI152">
            <v>0.382271597993719</v>
          </cell>
          <cell r="AJ152">
            <v>0.382271597993719</v>
          </cell>
          <cell r="AK152">
            <v>26.0850299148609</v>
          </cell>
        </row>
        <row r="152">
          <cell r="AO152">
            <v>12815.24</v>
          </cell>
          <cell r="AP152">
            <v>143.898164373043</v>
          </cell>
          <cell r="AQ152">
            <v>178.223198280328</v>
          </cell>
          <cell r="AR152">
            <v>8423</v>
          </cell>
          <cell r="AS152">
            <v>1411</v>
          </cell>
          <cell r="AT152">
            <v>312.63577553594</v>
          </cell>
        </row>
        <row r="152">
          <cell r="AW152">
            <v>0.00534620672110371</v>
          </cell>
          <cell r="AX152">
            <v>79.8453300693478</v>
          </cell>
        </row>
        <row r="152">
          <cell r="BA152">
            <v>1994</v>
          </cell>
        </row>
        <row r="153">
          <cell r="B153" t="str">
            <v>龙陵县</v>
          </cell>
          <cell r="C153" t="str">
            <v>贫困</v>
          </cell>
          <cell r="D153">
            <v>2018</v>
          </cell>
        </row>
        <row r="153">
          <cell r="F153" t="str">
            <v>是</v>
          </cell>
          <cell r="G153">
            <v>55995</v>
          </cell>
          <cell r="H153">
            <v>44796</v>
          </cell>
          <cell r="I153">
            <v>0</v>
          </cell>
          <cell r="J153">
            <v>0</v>
          </cell>
          <cell r="K153">
            <v>44796</v>
          </cell>
          <cell r="L153">
            <v>0</v>
          </cell>
          <cell r="M153">
            <v>0</v>
          </cell>
          <cell r="N153">
            <v>9869</v>
          </cell>
          <cell r="O153">
            <v>13630</v>
          </cell>
          <cell r="P153">
            <v>482.4</v>
          </cell>
          <cell r="Q153">
            <v>804</v>
          </cell>
        </row>
        <row r="153">
          <cell r="U153">
            <v>1706</v>
          </cell>
          <cell r="V153">
            <v>867.897762201845</v>
          </cell>
          <cell r="W153">
            <v>14294.38</v>
          </cell>
          <cell r="X153">
            <v>0.790867390664294</v>
          </cell>
          <cell r="Y153">
            <v>5.2089689818713</v>
          </cell>
          <cell r="Z153">
            <v>2.60448449093565</v>
          </cell>
          <cell r="AA153">
            <v>178.381742964755</v>
          </cell>
          <cell r="AB153">
            <v>5373.9</v>
          </cell>
          <cell r="AC153">
            <v>67.7988309434707</v>
          </cell>
        </row>
        <row r="153">
          <cell r="AF153">
            <v>27</v>
          </cell>
          <cell r="AG153">
            <v>27</v>
          </cell>
          <cell r="AH153">
            <v>45.5192493297587</v>
          </cell>
          <cell r="AI153">
            <v>0.270096463022508</v>
          </cell>
          <cell r="AJ153">
            <v>0.270096463022508</v>
          </cell>
          <cell r="AK153">
            <v>18.4305461217028</v>
          </cell>
        </row>
        <row r="153">
          <cell r="AO153">
            <v>12328.34</v>
          </cell>
          <cell r="AP153">
            <v>105.035437504157</v>
          </cell>
          <cell r="AQ153">
            <v>130.090273814995</v>
          </cell>
          <cell r="AR153">
            <v>9653</v>
          </cell>
          <cell r="AS153">
            <v>216</v>
          </cell>
          <cell r="AT153">
            <v>47.8591973889177</v>
          </cell>
        </row>
        <row r="153">
          <cell r="AW153">
            <v>0.00599254423561873</v>
          </cell>
          <cell r="AX153">
            <v>89.4983485317539</v>
          </cell>
        </row>
        <row r="153">
          <cell r="BA153">
            <v>1445</v>
          </cell>
        </row>
        <row r="154">
          <cell r="B154" t="str">
            <v>德宏州合计</v>
          </cell>
          <cell r="C154">
            <v>1</v>
          </cell>
        </row>
        <row r="154">
          <cell r="G154">
            <v>129655</v>
          </cell>
          <cell r="H154">
            <v>101819.8</v>
          </cell>
          <cell r="I154">
            <v>8140.8</v>
          </cell>
          <cell r="J154">
            <v>14385</v>
          </cell>
          <cell r="K154">
            <v>53514.4</v>
          </cell>
          <cell r="L154">
            <v>25779.6</v>
          </cell>
          <cell r="M154">
            <v>0</v>
          </cell>
          <cell r="N154">
            <v>32362</v>
          </cell>
          <cell r="O154">
            <v>17938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3328</v>
          </cell>
          <cell r="V154">
            <v>2412.13330440464</v>
          </cell>
        </row>
        <row r="154">
          <cell r="X154">
            <v>3.89197232781302</v>
          </cell>
          <cell r="Y154">
            <v>12.6878110574354</v>
          </cell>
          <cell r="Z154">
            <v>10.6232603706003</v>
          </cell>
          <cell r="AA154">
            <v>727.589550819446</v>
          </cell>
          <cell r="AB154">
            <v>9089.7428</v>
          </cell>
          <cell r="AC154">
            <v>114.679085099617</v>
          </cell>
        </row>
        <row r="154">
          <cell r="AF154">
            <v>62</v>
          </cell>
          <cell r="AG154">
            <v>55</v>
          </cell>
          <cell r="AH154">
            <v>92.7243967828418</v>
          </cell>
          <cell r="AI154">
            <v>2.94730181961087</v>
          </cell>
          <cell r="AJ154">
            <v>2.80986690593589</v>
          </cell>
          <cell r="AK154">
            <v>191.736615230619</v>
          </cell>
        </row>
        <row r="154">
          <cell r="AN154">
            <v>3000</v>
          </cell>
          <cell r="AO154">
            <v>64748.47</v>
          </cell>
          <cell r="AP154">
            <v>190.551246378989</v>
          </cell>
          <cell r="AQ154">
            <v>236.004765689201</v>
          </cell>
          <cell r="AR154">
            <v>25625</v>
          </cell>
          <cell r="AS154">
            <v>6737</v>
          </cell>
          <cell r="AT154">
            <v>1492.71950374601</v>
          </cell>
          <cell r="AU154">
            <v>0</v>
          </cell>
          <cell r="AV154">
            <v>0</v>
          </cell>
          <cell r="AW154">
            <v>0.0307477297056858</v>
          </cell>
          <cell r="AX154">
            <v>459.215805767931</v>
          </cell>
        </row>
        <row r="154">
          <cell r="BA154">
            <v>8727</v>
          </cell>
        </row>
        <row r="155">
          <cell r="B155" t="str">
            <v>德宏州本级</v>
          </cell>
          <cell r="C155">
            <v>2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5">
          <cell r="P155">
            <v>0</v>
          </cell>
        </row>
        <row r="155">
          <cell r="V155">
            <v>0</v>
          </cell>
        </row>
        <row r="155">
          <cell r="AG155">
            <v>0</v>
          </cell>
          <cell r="AH155">
            <v>0</v>
          </cell>
        </row>
        <row r="155">
          <cell r="AJ155">
            <v>0</v>
          </cell>
          <cell r="AK155">
            <v>0</v>
          </cell>
        </row>
        <row r="155">
          <cell r="BA155">
            <v>0</v>
          </cell>
        </row>
        <row r="156">
          <cell r="B156" t="str">
            <v>县级小计</v>
          </cell>
          <cell r="C156">
            <v>3</v>
          </cell>
        </row>
        <row r="156">
          <cell r="G156">
            <v>129655</v>
          </cell>
          <cell r="H156">
            <v>101819.8</v>
          </cell>
          <cell r="I156">
            <v>8140.8</v>
          </cell>
          <cell r="J156">
            <v>14385</v>
          </cell>
          <cell r="K156">
            <v>53514.4</v>
          </cell>
          <cell r="L156">
            <v>25779.6</v>
          </cell>
          <cell r="M156">
            <v>0</v>
          </cell>
          <cell r="N156">
            <v>32362</v>
          </cell>
          <cell r="O156">
            <v>17938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3328</v>
          </cell>
          <cell r="V156">
            <v>2412.13330440464</v>
          </cell>
        </row>
        <row r="156">
          <cell r="X156">
            <v>3.89197232781302</v>
          </cell>
          <cell r="Y156">
            <v>12.6878110574354</v>
          </cell>
          <cell r="Z156">
            <v>10.6232603706003</v>
          </cell>
          <cell r="AA156">
            <v>727.589550819446</v>
          </cell>
          <cell r="AB156">
            <v>9089.7428</v>
          </cell>
          <cell r="AC156">
            <v>114.679085099617</v>
          </cell>
        </row>
        <row r="156">
          <cell r="AF156">
            <v>62</v>
          </cell>
          <cell r="AG156">
            <v>55</v>
          </cell>
          <cell r="AH156">
            <v>92.7243967828418</v>
          </cell>
          <cell r="AI156">
            <v>2.94730181961087</v>
          </cell>
          <cell r="AJ156">
            <v>2.80986690593589</v>
          </cell>
          <cell r="AK156">
            <v>191.736615230619</v>
          </cell>
        </row>
        <row r="156">
          <cell r="AN156">
            <v>3000</v>
          </cell>
          <cell r="AO156">
            <v>64748.47</v>
          </cell>
          <cell r="AP156">
            <v>190.551246378989</v>
          </cell>
          <cell r="AQ156">
            <v>236.004765689201</v>
          </cell>
          <cell r="AR156">
            <v>25625</v>
          </cell>
          <cell r="AS156">
            <v>6737</v>
          </cell>
          <cell r="AT156">
            <v>1492.71950374601</v>
          </cell>
          <cell r="AU156">
            <v>0</v>
          </cell>
          <cell r="AV156">
            <v>0</v>
          </cell>
          <cell r="AW156">
            <v>0.0307477297056858</v>
          </cell>
          <cell r="AX156">
            <v>459.215805767931</v>
          </cell>
        </row>
        <row r="156">
          <cell r="BA156">
            <v>8727</v>
          </cell>
        </row>
        <row r="157">
          <cell r="B157" t="str">
            <v>芒市</v>
          </cell>
          <cell r="C157" t="str">
            <v>贫困</v>
          </cell>
          <cell r="D157">
            <v>2017</v>
          </cell>
        </row>
        <row r="157">
          <cell r="F157" t="str">
            <v>是</v>
          </cell>
          <cell r="G157">
            <v>20550</v>
          </cell>
          <cell r="H157">
            <v>14385</v>
          </cell>
          <cell r="I157">
            <v>0</v>
          </cell>
          <cell r="J157">
            <v>14385</v>
          </cell>
          <cell r="K157">
            <v>0</v>
          </cell>
          <cell r="L157">
            <v>0</v>
          </cell>
          <cell r="M157">
            <v>0</v>
          </cell>
          <cell r="N157">
            <v>4311</v>
          </cell>
          <cell r="O157">
            <v>4796</v>
          </cell>
          <cell r="P157">
            <v>0</v>
          </cell>
        </row>
        <row r="157">
          <cell r="U157">
            <v>1040</v>
          </cell>
          <cell r="V157">
            <v>356.687954966826</v>
          </cell>
          <cell r="W157">
            <v>14152.35</v>
          </cell>
          <cell r="X157">
            <v>0.804184958827401</v>
          </cell>
          <cell r="Y157">
            <v>1.9992842261408</v>
          </cell>
          <cell r="Z157">
            <v>0.999642113070401</v>
          </cell>
          <cell r="AA157">
            <v>68.4657186829354</v>
          </cell>
          <cell r="AB157">
            <v>635.8</v>
          </cell>
          <cell r="AC157">
            <v>8.02145494219444</v>
          </cell>
        </row>
        <row r="157">
          <cell r="AF157">
            <v>15</v>
          </cell>
          <cell r="AG157">
            <v>15</v>
          </cell>
          <cell r="AH157">
            <v>25.2884718498659</v>
          </cell>
          <cell r="AI157">
            <v>0.735622840885999</v>
          </cell>
          <cell r="AJ157">
            <v>0.735622840885999</v>
          </cell>
          <cell r="AK157">
            <v>50.1966243667456</v>
          </cell>
        </row>
        <row r="157">
          <cell r="AO157">
            <v>12802.91</v>
          </cell>
          <cell r="AP157">
            <v>26.2037519907584</v>
          </cell>
          <cell r="AQ157">
            <v>32.4543159190732</v>
          </cell>
          <cell r="AR157">
            <v>2940</v>
          </cell>
          <cell r="AS157">
            <v>1371</v>
          </cell>
          <cell r="AT157">
            <v>303.772961204658</v>
          </cell>
        </row>
        <row r="157">
          <cell r="AW157">
            <v>0.00419851818546562</v>
          </cell>
          <cell r="AX157">
            <v>62.7046591740198</v>
          </cell>
        </row>
        <row r="157">
          <cell r="BA157">
            <v>908</v>
          </cell>
        </row>
        <row r="158">
          <cell r="B158" t="str">
            <v>梁河县</v>
          </cell>
          <cell r="C158" t="str">
            <v>贫困</v>
          </cell>
          <cell r="D158">
            <v>2019</v>
          </cell>
          <cell r="E158" t="str">
            <v>省级</v>
          </cell>
        </row>
        <row r="158">
          <cell r="G158">
            <v>28644</v>
          </cell>
          <cell r="H158">
            <v>25779.6</v>
          </cell>
          <cell r="I158">
            <v>0</v>
          </cell>
          <cell r="J158">
            <v>0</v>
          </cell>
          <cell r="K158">
            <v>0</v>
          </cell>
          <cell r="L158">
            <v>25779.6</v>
          </cell>
          <cell r="M158">
            <v>0</v>
          </cell>
          <cell r="N158">
            <v>7923</v>
          </cell>
          <cell r="O158">
            <v>3702</v>
          </cell>
          <cell r="P158">
            <v>0</v>
          </cell>
        </row>
        <row r="158">
          <cell r="U158">
            <v>997</v>
          </cell>
          <cell r="V158">
            <v>605.115889378374</v>
          </cell>
          <cell r="W158">
            <v>14509.32</v>
          </cell>
          <cell r="X158">
            <v>0.770713352074008</v>
          </cell>
          <cell r="Y158">
            <v>2.81826751452902</v>
          </cell>
          <cell r="Z158">
            <v>2.81826751452902</v>
          </cell>
          <cell r="AA158">
            <v>193.023791515085</v>
          </cell>
          <cell r="AB158">
            <v>2323.3</v>
          </cell>
          <cell r="AC158">
            <v>29.3114914551751</v>
          </cell>
        </row>
        <row r="158">
          <cell r="AF158">
            <v>17</v>
          </cell>
          <cell r="AG158">
            <v>17</v>
          </cell>
          <cell r="AH158">
            <v>28.6602680965147</v>
          </cell>
          <cell r="AI158">
            <v>0.808651399491094</v>
          </cell>
          <cell r="AJ158">
            <v>0.808651399491094</v>
          </cell>
          <cell r="AK158">
            <v>55.1798670294254</v>
          </cell>
        </row>
        <row r="158">
          <cell r="AN158">
            <v>1000</v>
          </cell>
          <cell r="AO158">
            <v>12974.78</v>
          </cell>
          <cell r="AP158">
            <v>43.2481507817473</v>
          </cell>
          <cell r="AQ158">
            <v>53.5644341650601</v>
          </cell>
          <cell r="AR158">
            <v>6929</v>
          </cell>
          <cell r="AS158">
            <v>994</v>
          </cell>
          <cell r="AT158">
            <v>220.240936132334</v>
          </cell>
        </row>
        <row r="158">
          <cell r="AW158">
            <v>0.00625094542606027</v>
          </cell>
          <cell r="AX158">
            <v>93.3575573909388</v>
          </cell>
        </row>
        <row r="158">
          <cell r="BA158">
            <v>2278</v>
          </cell>
        </row>
        <row r="159">
          <cell r="B159" t="str">
            <v>盈江县</v>
          </cell>
          <cell r="C159" t="str">
            <v>贫困</v>
          </cell>
          <cell r="D159">
            <v>2018</v>
          </cell>
          <cell r="E159" t="str">
            <v>省级</v>
          </cell>
          <cell r="F159" t="str">
            <v>是</v>
          </cell>
          <cell r="G159">
            <v>38110</v>
          </cell>
          <cell r="H159">
            <v>30488</v>
          </cell>
          <cell r="I159">
            <v>0</v>
          </cell>
          <cell r="J159">
            <v>0</v>
          </cell>
          <cell r="K159">
            <v>30488</v>
          </cell>
          <cell r="L159">
            <v>0</v>
          </cell>
          <cell r="M159">
            <v>0</v>
          </cell>
          <cell r="N159">
            <v>8609</v>
          </cell>
          <cell r="O159">
            <v>3888</v>
          </cell>
          <cell r="P159">
            <v>0</v>
          </cell>
        </row>
        <row r="159">
          <cell r="U159">
            <v>645</v>
          </cell>
          <cell r="V159">
            <v>650.84182628478</v>
          </cell>
          <cell r="W159">
            <v>14436.99</v>
          </cell>
          <cell r="X159">
            <v>0.77749543828986</v>
          </cell>
          <cell r="Y159">
            <v>3.6323809381464</v>
          </cell>
          <cell r="Z159">
            <v>3.6323809381464</v>
          </cell>
          <cell r="AA159">
            <v>248.782607503926</v>
          </cell>
          <cell r="AB159">
            <v>4263.2</v>
          </cell>
          <cell r="AC159">
            <v>53.785886614601</v>
          </cell>
        </row>
        <row r="159">
          <cell r="AF159">
            <v>10</v>
          </cell>
          <cell r="AG159">
            <v>10</v>
          </cell>
          <cell r="AH159">
            <v>16.858981233244</v>
          </cell>
          <cell r="AI159">
            <v>0.278150406504065</v>
          </cell>
          <cell r="AJ159">
            <v>0.278150406504065</v>
          </cell>
          <cell r="AK159">
            <v>18.9801222810398</v>
          </cell>
        </row>
        <row r="159">
          <cell r="AN159">
            <v>1000</v>
          </cell>
          <cell r="AO159">
            <v>12652.78</v>
          </cell>
          <cell r="AP159">
            <v>65.8799939538978</v>
          </cell>
          <cell r="AQ159">
            <v>81.5948089144066</v>
          </cell>
          <cell r="AR159">
            <v>6791</v>
          </cell>
          <cell r="AS159">
            <v>1818</v>
          </cell>
          <cell r="AT159">
            <v>402.814911356724</v>
          </cell>
        </row>
        <row r="159">
          <cell r="AW159">
            <v>0.00899792298287525</v>
          </cell>
          <cell r="AX159">
            <v>134.383529853093</v>
          </cell>
        </row>
        <row r="159">
          <cell r="BA159">
            <v>2608</v>
          </cell>
        </row>
        <row r="160">
          <cell r="B160" t="str">
            <v>陇川县</v>
          </cell>
          <cell r="C160" t="str">
            <v>贫困</v>
          </cell>
          <cell r="D160">
            <v>2018</v>
          </cell>
          <cell r="E160" t="str">
            <v>省级</v>
          </cell>
          <cell r="F160" t="str">
            <v>是</v>
          </cell>
          <cell r="G160">
            <v>28783</v>
          </cell>
          <cell r="H160">
            <v>23026.4</v>
          </cell>
          <cell r="I160">
            <v>0</v>
          </cell>
          <cell r="J160">
            <v>0</v>
          </cell>
          <cell r="K160">
            <v>23026.4</v>
          </cell>
          <cell r="L160">
            <v>0</v>
          </cell>
          <cell r="M160">
            <v>0</v>
          </cell>
          <cell r="N160">
            <v>6472</v>
          </cell>
          <cell r="O160">
            <v>5025</v>
          </cell>
          <cell r="P160">
            <v>0</v>
          </cell>
        </row>
        <row r="160">
          <cell r="U160">
            <v>644</v>
          </cell>
          <cell r="V160">
            <v>498.007901861306</v>
          </cell>
          <cell r="W160">
            <v>13935.79</v>
          </cell>
          <cell r="X160">
            <v>0.824490898145873</v>
          </cell>
          <cell r="Y160">
            <v>2.90674266141328</v>
          </cell>
          <cell r="Z160">
            <v>2.90674266141328</v>
          </cell>
          <cell r="AA160">
            <v>199.083474713508</v>
          </cell>
          <cell r="AB160">
            <v>1368.1772</v>
          </cell>
          <cell r="AC160">
            <v>17.2613585447275</v>
          </cell>
        </row>
        <row r="160">
          <cell r="AF160">
            <v>6</v>
          </cell>
          <cell r="AG160">
            <v>6</v>
          </cell>
          <cell r="AH160">
            <v>10.1153887399464</v>
          </cell>
          <cell r="AI160">
            <v>0.850007345379756</v>
          </cell>
          <cell r="AJ160">
            <v>0.850007345379756</v>
          </cell>
          <cell r="AK160">
            <v>58.0018686934905</v>
          </cell>
        </row>
        <row r="160">
          <cell r="AN160">
            <v>1000</v>
          </cell>
          <cell r="AO160">
            <v>12659.79</v>
          </cell>
          <cell r="AP160">
            <v>35.5340649410456</v>
          </cell>
          <cell r="AQ160">
            <v>44.0102535656834</v>
          </cell>
          <cell r="AR160">
            <v>5557</v>
          </cell>
          <cell r="AS160">
            <v>915</v>
          </cell>
          <cell r="AT160">
            <v>202.736877828054</v>
          </cell>
        </row>
        <row r="160">
          <cell r="AW160">
            <v>0.00662742838112035</v>
          </cell>
          <cell r="AX160">
            <v>98.9803115006134</v>
          </cell>
        </row>
        <row r="160">
          <cell r="BA160">
            <v>2128</v>
          </cell>
        </row>
        <row r="161">
          <cell r="B161" t="str">
            <v>瑞丽市</v>
          </cell>
          <cell r="C161" t="str">
            <v>非贫困县</v>
          </cell>
        </row>
        <row r="161">
          <cell r="F161" t="str">
            <v>是</v>
          </cell>
          <cell r="G161">
            <v>13568</v>
          </cell>
          <cell r="H161">
            <v>8140.8</v>
          </cell>
          <cell r="I161">
            <v>8140.8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5047</v>
          </cell>
          <cell r="O161">
            <v>527</v>
          </cell>
          <cell r="P161">
            <v>0</v>
          </cell>
        </row>
        <row r="161">
          <cell r="U161">
            <v>2</v>
          </cell>
          <cell r="V161">
            <v>301.479731913352</v>
          </cell>
          <cell r="W161">
            <v>15102.56</v>
          </cell>
          <cell r="X161">
            <v>0.715087680475881</v>
          </cell>
          <cell r="Y161">
            <v>1.33113571720585</v>
          </cell>
          <cell r="Z161">
            <v>0.26622714344117</v>
          </cell>
          <cell r="AA161">
            <v>18.2339584039923</v>
          </cell>
          <cell r="AB161">
            <v>499.2656</v>
          </cell>
          <cell r="AC161">
            <v>6.29889354291864</v>
          </cell>
        </row>
        <row r="161">
          <cell r="AF161">
            <v>14</v>
          </cell>
          <cell r="AG161">
            <v>7</v>
          </cell>
          <cell r="AH161">
            <v>11.8012868632708</v>
          </cell>
          <cell r="AI161">
            <v>0.274869827349959</v>
          </cell>
          <cell r="AJ161">
            <v>0.13743491367498</v>
          </cell>
          <cell r="AK161">
            <v>9.37813285991781</v>
          </cell>
        </row>
        <row r="161">
          <cell r="AO161">
            <v>13658.21</v>
          </cell>
          <cell r="AP161">
            <v>19.6852847115398</v>
          </cell>
          <cell r="AQ161">
            <v>24.3809531249775</v>
          </cell>
          <cell r="AR161">
            <v>3408</v>
          </cell>
          <cell r="AS161">
            <v>1639</v>
          </cell>
          <cell r="AT161">
            <v>363.153817224242</v>
          </cell>
        </row>
        <row r="161">
          <cell r="AW161">
            <v>0.00467291473016426</v>
          </cell>
          <cell r="AX161">
            <v>69.7897478492667</v>
          </cell>
        </row>
        <row r="161">
          <cell r="BA161">
            <v>805</v>
          </cell>
        </row>
        <row r="162">
          <cell r="B162" t="str">
            <v>丽江市合计</v>
          </cell>
          <cell r="C162">
            <v>1</v>
          </cell>
        </row>
        <row r="162">
          <cell r="G162">
            <v>163512</v>
          </cell>
          <cell r="H162">
            <v>146456.1</v>
          </cell>
          <cell r="I162">
            <v>10342.8</v>
          </cell>
          <cell r="J162">
            <v>10215.1</v>
          </cell>
          <cell r="K162">
            <v>0</v>
          </cell>
          <cell r="L162">
            <v>52045.2</v>
          </cell>
          <cell r="M162">
            <v>73853</v>
          </cell>
          <cell r="N162">
            <v>30007</v>
          </cell>
          <cell r="O162">
            <v>24965</v>
          </cell>
          <cell r="P162">
            <v>12523.8</v>
          </cell>
          <cell r="Q162">
            <v>1253</v>
          </cell>
          <cell r="R162">
            <v>0</v>
          </cell>
          <cell r="S162">
            <v>11772</v>
          </cell>
          <cell r="T162">
            <v>0</v>
          </cell>
          <cell r="U162">
            <v>3900</v>
          </cell>
          <cell r="V162">
            <v>2892.80207724294</v>
          </cell>
        </row>
        <row r="162">
          <cell r="X162">
            <v>3.14291326843484</v>
          </cell>
          <cell r="Y162">
            <v>14.0572908603582</v>
          </cell>
          <cell r="Z162">
            <v>12.2521536409667</v>
          </cell>
          <cell r="AA162">
            <v>839.152826270987</v>
          </cell>
          <cell r="AB162">
            <v>19392.9797</v>
          </cell>
          <cell r="AC162">
            <v>244.667997575403</v>
          </cell>
        </row>
        <row r="162">
          <cell r="AF162">
            <v>124</v>
          </cell>
          <cell r="AG162">
            <v>110.5</v>
          </cell>
          <cell r="AH162">
            <v>186.291742627346</v>
          </cell>
          <cell r="AI162">
            <v>4.03702251975816</v>
          </cell>
          <cell r="AJ162">
            <v>3.20802918156553</v>
          </cell>
          <cell r="AK162">
            <v>218.905975772384</v>
          </cell>
        </row>
        <row r="162">
          <cell r="AN162">
            <v>2000</v>
          </cell>
          <cell r="AO162">
            <v>69405.18</v>
          </cell>
          <cell r="AP162">
            <v>307.395772712315</v>
          </cell>
          <cell r="AQ162">
            <v>380.721032747965</v>
          </cell>
          <cell r="AR162">
            <v>27280</v>
          </cell>
          <cell r="AS162">
            <v>2727</v>
          </cell>
          <cell r="AT162">
            <v>604.222367035086</v>
          </cell>
          <cell r="AU162">
            <v>6</v>
          </cell>
          <cell r="AV162">
            <v>-100</v>
          </cell>
          <cell r="AW162">
            <v>0.0269479855370577</v>
          </cell>
          <cell r="AX162">
            <v>402.46681659668</v>
          </cell>
        </row>
        <row r="162">
          <cell r="BA162">
            <v>7670</v>
          </cell>
        </row>
        <row r="163">
          <cell r="B163" t="str">
            <v>丽江市本级</v>
          </cell>
          <cell r="C163">
            <v>2</v>
          </cell>
        </row>
        <row r="163"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</row>
        <row r="163">
          <cell r="P163">
            <v>0</v>
          </cell>
        </row>
        <row r="163">
          <cell r="V163">
            <v>0</v>
          </cell>
        </row>
        <row r="163">
          <cell r="AG163">
            <v>0</v>
          </cell>
          <cell r="AH163">
            <v>0</v>
          </cell>
        </row>
        <row r="163">
          <cell r="AJ163">
            <v>0</v>
          </cell>
          <cell r="AK163">
            <v>0</v>
          </cell>
        </row>
        <row r="163">
          <cell r="BA163">
            <v>0</v>
          </cell>
        </row>
        <row r="164">
          <cell r="B164" t="str">
            <v>县级小计</v>
          </cell>
          <cell r="C164">
            <v>3</v>
          </cell>
        </row>
        <row r="164">
          <cell r="G164">
            <v>163512</v>
          </cell>
          <cell r="H164">
            <v>146456.1</v>
          </cell>
          <cell r="I164">
            <v>10342.8</v>
          </cell>
          <cell r="J164">
            <v>10215.1</v>
          </cell>
          <cell r="K164">
            <v>0</v>
          </cell>
          <cell r="L164">
            <v>52045.2</v>
          </cell>
          <cell r="M164">
            <v>73853</v>
          </cell>
          <cell r="N164">
            <v>30007</v>
          </cell>
          <cell r="O164">
            <v>24965</v>
          </cell>
          <cell r="P164">
            <v>12523.8</v>
          </cell>
          <cell r="Q164">
            <v>1253</v>
          </cell>
          <cell r="R164">
            <v>0</v>
          </cell>
          <cell r="S164">
            <v>11772</v>
          </cell>
          <cell r="T164">
            <v>0</v>
          </cell>
          <cell r="U164">
            <v>3900</v>
          </cell>
          <cell r="V164">
            <v>2892.80207724294</v>
          </cell>
        </row>
        <row r="164">
          <cell r="X164">
            <v>3.14291326843484</v>
          </cell>
          <cell r="Y164">
            <v>14.0572908603582</v>
          </cell>
          <cell r="Z164">
            <v>12.2521536409667</v>
          </cell>
          <cell r="AA164">
            <v>839.152826270987</v>
          </cell>
          <cell r="AB164">
            <v>19392.9797</v>
          </cell>
          <cell r="AC164">
            <v>244.667997575403</v>
          </cell>
        </row>
        <row r="164">
          <cell r="AF164">
            <v>124</v>
          </cell>
          <cell r="AG164">
            <v>110.5</v>
          </cell>
          <cell r="AH164">
            <v>186.291742627346</v>
          </cell>
          <cell r="AI164">
            <v>4.03702251975816</v>
          </cell>
          <cell r="AJ164">
            <v>3.20802918156553</v>
          </cell>
          <cell r="AK164">
            <v>218.905975772384</v>
          </cell>
        </row>
        <row r="164">
          <cell r="AN164">
            <v>2000</v>
          </cell>
          <cell r="AO164">
            <v>69405.18</v>
          </cell>
          <cell r="AP164">
            <v>307.395772712315</v>
          </cell>
          <cell r="AQ164">
            <v>380.721032747965</v>
          </cell>
          <cell r="AR164">
            <v>27280</v>
          </cell>
          <cell r="AS164">
            <v>2727</v>
          </cell>
          <cell r="AT164">
            <v>604.222367035086</v>
          </cell>
          <cell r="AU164">
            <v>6</v>
          </cell>
          <cell r="AV164">
            <v>-100</v>
          </cell>
          <cell r="AW164">
            <v>0.0269479855370577</v>
          </cell>
          <cell r="AX164">
            <v>402.46681659668</v>
          </cell>
        </row>
        <row r="164">
          <cell r="BA164">
            <v>7670</v>
          </cell>
        </row>
        <row r="165">
          <cell r="B165" t="str">
            <v>古城区</v>
          </cell>
          <cell r="C165" t="str">
            <v>非贫困县</v>
          </cell>
        </row>
        <row r="165">
          <cell r="G165">
            <v>1798</v>
          </cell>
          <cell r="H165">
            <v>1078.8</v>
          </cell>
          <cell r="I165">
            <v>1078.8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459</v>
          </cell>
          <cell r="O165">
            <v>177</v>
          </cell>
          <cell r="P165">
            <v>0</v>
          </cell>
        </row>
        <row r="165">
          <cell r="U165">
            <v>36</v>
          </cell>
          <cell r="V165">
            <v>31.3539258503002</v>
          </cell>
          <cell r="W165">
            <v>19099.31</v>
          </cell>
          <cell r="X165">
            <v>0.340328893206287</v>
          </cell>
          <cell r="Y165">
            <v>0.0768122311966589</v>
          </cell>
          <cell r="Z165">
            <v>0.0153624462393318</v>
          </cell>
          <cell r="AA165">
            <v>1.05217748307262</v>
          </cell>
          <cell r="AB165">
            <v>126.57</v>
          </cell>
          <cell r="AC165">
            <v>1.59684736085805</v>
          </cell>
        </row>
        <row r="165">
          <cell r="AF165">
            <v>7</v>
          </cell>
          <cell r="AG165">
            <v>3.5</v>
          </cell>
          <cell r="AH165">
            <v>5.90064343163539</v>
          </cell>
          <cell r="AI165">
            <v>0.572265625</v>
          </cell>
          <cell r="AJ165">
            <v>0.2861328125</v>
          </cell>
          <cell r="AK165">
            <v>19.5248169439165</v>
          </cell>
        </row>
        <row r="165">
          <cell r="AO165">
            <v>16656.83</v>
          </cell>
          <cell r="AP165">
            <v>3.30955971814565</v>
          </cell>
          <cell r="AQ165">
            <v>4.09901210649602</v>
          </cell>
          <cell r="AR165">
            <v>317</v>
          </cell>
          <cell r="AS165">
            <v>142</v>
          </cell>
          <cell r="AT165">
            <v>31.4629908760478</v>
          </cell>
        </row>
        <row r="165">
          <cell r="AW165">
            <v>0.00245445785614533</v>
          </cell>
          <cell r="AX165">
            <v>36.6572053586377</v>
          </cell>
        </row>
        <row r="165">
          <cell r="BA165">
            <v>132</v>
          </cell>
        </row>
        <row r="166">
          <cell r="B166" t="str">
            <v>永胜县</v>
          </cell>
          <cell r="C166" t="str">
            <v>贫困</v>
          </cell>
          <cell r="D166">
            <v>2019</v>
          </cell>
          <cell r="E166" t="str">
            <v>省级</v>
          </cell>
        </row>
        <row r="166">
          <cell r="G166">
            <v>57828</v>
          </cell>
          <cell r="H166">
            <v>52045.2</v>
          </cell>
          <cell r="I166">
            <v>0</v>
          </cell>
          <cell r="J166">
            <v>0</v>
          </cell>
          <cell r="K166">
            <v>0</v>
          </cell>
          <cell r="L166">
            <v>52045.2</v>
          </cell>
          <cell r="M166">
            <v>0</v>
          </cell>
          <cell r="N166">
            <v>10687</v>
          </cell>
          <cell r="O166">
            <v>2624</v>
          </cell>
          <cell r="P166">
            <v>751.8</v>
          </cell>
          <cell r="Q166">
            <v>1253</v>
          </cell>
        </row>
        <row r="166">
          <cell r="U166">
            <v>912</v>
          </cell>
          <cell r="V166">
            <v>919.930629590366</v>
          </cell>
          <cell r="W166">
            <v>14033.78</v>
          </cell>
          <cell r="X166">
            <v>0.815302779408262</v>
          </cell>
          <cell r="Y166">
            <v>5.58604699311571</v>
          </cell>
          <cell r="Z166">
            <v>5.58604699311571</v>
          </cell>
          <cell r="AA166">
            <v>382.589645813954</v>
          </cell>
          <cell r="AB166">
            <v>5934.9</v>
          </cell>
          <cell r="AC166">
            <v>74.8765853042305</v>
          </cell>
        </row>
        <row r="166">
          <cell r="AF166">
            <v>40</v>
          </cell>
          <cell r="AG166">
            <v>40</v>
          </cell>
          <cell r="AH166">
            <v>67.4359249329759</v>
          </cell>
          <cell r="AI166">
            <v>1</v>
          </cell>
          <cell r="AJ166">
            <v>1</v>
          </cell>
          <cell r="AK166">
            <v>68.236902902971</v>
          </cell>
        </row>
        <row r="166">
          <cell r="AN166">
            <v>1000</v>
          </cell>
          <cell r="AO166">
            <v>12108.31</v>
          </cell>
          <cell r="AP166">
            <v>108.952923281614</v>
          </cell>
          <cell r="AQ166">
            <v>134.942224828533</v>
          </cell>
          <cell r="AR166">
            <v>10176</v>
          </cell>
          <cell r="AS166">
            <v>511</v>
          </cell>
          <cell r="AT166">
            <v>113.222453082116</v>
          </cell>
        </row>
        <row r="166">
          <cell r="AW166">
            <v>0.00634787976339334</v>
          </cell>
          <cell r="AX166">
            <v>94.8052668722913</v>
          </cell>
        </row>
        <row r="166">
          <cell r="BA166">
            <v>2856</v>
          </cell>
        </row>
        <row r="167">
          <cell r="B167" t="str">
            <v>华坪县</v>
          </cell>
          <cell r="C167" t="str">
            <v>非贫困县</v>
          </cell>
        </row>
        <row r="167">
          <cell r="G167">
            <v>15440</v>
          </cell>
          <cell r="H167">
            <v>9264</v>
          </cell>
          <cell r="I167">
            <v>9264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4420</v>
          </cell>
          <cell r="O167">
            <v>744</v>
          </cell>
          <cell r="P167">
            <v>0</v>
          </cell>
        </row>
        <row r="167">
          <cell r="U167">
            <v>438</v>
          </cell>
          <cell r="V167">
            <v>299.500585447434</v>
          </cell>
          <cell r="W167">
            <v>13533.17</v>
          </cell>
          <cell r="X167">
            <v>0.862242917394134</v>
          </cell>
          <cell r="Y167">
            <v>1.71241443394475</v>
          </cell>
          <cell r="Z167">
            <v>0.34248288678895</v>
          </cell>
          <cell r="AA167">
            <v>23.4567318383479</v>
          </cell>
          <cell r="AB167">
            <v>4747.67</v>
          </cell>
          <cell r="AC167">
            <v>59.898114163901</v>
          </cell>
        </row>
        <row r="167">
          <cell r="AF167">
            <v>20</v>
          </cell>
          <cell r="AG167">
            <v>10</v>
          </cell>
          <cell r="AH167">
            <v>16.858981233244</v>
          </cell>
          <cell r="AI167">
            <v>1.08572105138527</v>
          </cell>
          <cell r="AJ167">
            <v>0.542860525692635</v>
          </cell>
          <cell r="AK167">
            <v>37.0431209815441</v>
          </cell>
        </row>
        <row r="167">
          <cell r="AO167">
            <v>11654.01</v>
          </cell>
          <cell r="AP167">
            <v>32.0234130569649</v>
          </cell>
          <cell r="AQ167">
            <v>39.6621813747991</v>
          </cell>
          <cell r="AR167">
            <v>3724</v>
          </cell>
          <cell r="AS167">
            <v>696</v>
          </cell>
          <cell r="AT167">
            <v>154.212969364291</v>
          </cell>
        </row>
        <row r="167">
          <cell r="AW167">
            <v>0.00294726469982104</v>
          </cell>
          <cell r="AX167">
            <v>44.0172509285922</v>
          </cell>
        </row>
        <row r="167">
          <cell r="BA167">
            <v>675</v>
          </cell>
        </row>
        <row r="168">
          <cell r="B168" t="str">
            <v>宁蒗县</v>
          </cell>
          <cell r="C168" t="str">
            <v>深度贫困</v>
          </cell>
          <cell r="D168">
            <v>2020</v>
          </cell>
          <cell r="E168" t="str">
            <v>国家</v>
          </cell>
        </row>
        <row r="168">
          <cell r="G168">
            <v>73853</v>
          </cell>
          <cell r="H168">
            <v>73853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73853</v>
          </cell>
          <cell r="N168">
            <v>11708</v>
          </cell>
          <cell r="O168">
            <v>20405</v>
          </cell>
          <cell r="P168">
            <v>11772</v>
          </cell>
          <cell r="Q168">
            <v>0</v>
          </cell>
        </row>
        <row r="168">
          <cell r="S168">
            <v>11772</v>
          </cell>
        </row>
        <row r="168">
          <cell r="U168">
            <v>2101</v>
          </cell>
          <cell r="V168">
            <v>1421.49372149611</v>
          </cell>
          <cell r="W168">
            <v>15331.73</v>
          </cell>
          <cell r="X168">
            <v>0.693599353390481</v>
          </cell>
          <cell r="Y168">
            <v>5.93450542754429</v>
          </cell>
          <cell r="Z168">
            <v>5.93450542754429</v>
          </cell>
          <cell r="AA168">
            <v>406.455644287153</v>
          </cell>
          <cell r="AB168">
            <v>6466.2397</v>
          </cell>
          <cell r="AC168">
            <v>81.5801358901838</v>
          </cell>
        </row>
        <row r="168">
          <cell r="AF168">
            <v>38</v>
          </cell>
          <cell r="AG168">
            <v>38</v>
          </cell>
          <cell r="AH168">
            <v>64.0641286863271</v>
          </cell>
          <cell r="AI168">
            <v>0.529989094874591</v>
          </cell>
          <cell r="AJ168">
            <v>0.529989094874591</v>
          </cell>
          <cell r="AK168">
            <v>36.1648144065909</v>
          </cell>
        </row>
        <row r="168">
          <cell r="AN168">
            <v>1000</v>
          </cell>
          <cell r="AO168">
            <v>13212.25</v>
          </cell>
          <cell r="AP168">
            <v>137.255068803572</v>
          </cell>
          <cell r="AQ168">
            <v>169.995478739697</v>
          </cell>
          <cell r="AR168">
            <v>10586</v>
          </cell>
          <cell r="AS168">
            <v>1122</v>
          </cell>
          <cell r="AT168">
            <v>248.601941992434</v>
          </cell>
          <cell r="AU168">
            <v>6</v>
          </cell>
          <cell r="AV168">
            <v>-100</v>
          </cell>
          <cell r="AW168">
            <v>0.0121604118607025</v>
          </cell>
          <cell r="AX168">
            <v>181.615143118999</v>
          </cell>
        </row>
        <row r="168">
          <cell r="BA168">
            <v>3510</v>
          </cell>
        </row>
        <row r="169">
          <cell r="B169" t="str">
            <v>玉龙县</v>
          </cell>
          <cell r="C169" t="str">
            <v>贫困</v>
          </cell>
          <cell r="D169">
            <v>2017</v>
          </cell>
        </row>
        <row r="169">
          <cell r="G169">
            <v>14593</v>
          </cell>
          <cell r="H169">
            <v>10215.1</v>
          </cell>
          <cell r="I169">
            <v>0</v>
          </cell>
          <cell r="J169">
            <v>10215.1</v>
          </cell>
          <cell r="K169">
            <v>0</v>
          </cell>
          <cell r="L169">
            <v>0</v>
          </cell>
          <cell r="M169">
            <v>0</v>
          </cell>
          <cell r="N169">
            <v>2733</v>
          </cell>
          <cell r="O169">
            <v>1015</v>
          </cell>
          <cell r="P169">
            <v>0</v>
          </cell>
        </row>
        <row r="169">
          <cell r="U169">
            <v>413</v>
          </cell>
          <cell r="V169">
            <v>220.523214858732</v>
          </cell>
          <cell r="W169">
            <v>18127.63</v>
          </cell>
          <cell r="X169">
            <v>0.431439325035678</v>
          </cell>
          <cell r="Y169">
            <v>0.747511774556815</v>
          </cell>
          <cell r="Z169">
            <v>0.373755887278408</v>
          </cell>
          <cell r="AA169">
            <v>25.5986268484591</v>
          </cell>
          <cell r="AB169">
            <v>2117.6</v>
          </cell>
          <cell r="AC169">
            <v>26.7163148562299</v>
          </cell>
        </row>
        <row r="169">
          <cell r="AF169">
            <v>19</v>
          </cell>
          <cell r="AG169">
            <v>19</v>
          </cell>
          <cell r="AH169">
            <v>32.0320643431635</v>
          </cell>
          <cell r="AI169">
            <v>0.849046748498302</v>
          </cell>
          <cell r="AJ169">
            <v>0.849046748498302</v>
          </cell>
          <cell r="AK169">
            <v>57.9363205373618</v>
          </cell>
        </row>
        <row r="169">
          <cell r="AO169">
            <v>15773.78</v>
          </cell>
          <cell r="AP169">
            <v>25.8548078520177</v>
          </cell>
          <cell r="AQ169">
            <v>32.0221356984394</v>
          </cell>
          <cell r="AR169">
            <v>2477</v>
          </cell>
          <cell r="AS169">
            <v>256</v>
          </cell>
          <cell r="AT169">
            <v>56.7220117201988</v>
          </cell>
        </row>
        <row r="169">
          <cell r="AW169">
            <v>0.00303797135699549</v>
          </cell>
          <cell r="AX169">
            <v>45.3719503181598</v>
          </cell>
        </row>
        <row r="169">
          <cell r="BA169">
            <v>497</v>
          </cell>
        </row>
        <row r="170">
          <cell r="B170" t="str">
            <v>怒江州合计</v>
          </cell>
          <cell r="C170">
            <v>1</v>
          </cell>
        </row>
        <row r="170">
          <cell r="G170">
            <v>229768</v>
          </cell>
          <cell r="H170">
            <v>228035.6</v>
          </cell>
          <cell r="I170">
            <v>0</v>
          </cell>
          <cell r="J170">
            <v>0</v>
          </cell>
          <cell r="K170">
            <v>0</v>
          </cell>
          <cell r="L170">
            <v>15591.6</v>
          </cell>
          <cell r="M170">
            <v>212444</v>
          </cell>
          <cell r="N170">
            <v>42137</v>
          </cell>
          <cell r="O170">
            <v>95859</v>
          </cell>
          <cell r="P170">
            <v>75881.35</v>
          </cell>
          <cell r="Q170">
            <v>16227</v>
          </cell>
          <cell r="R170">
            <v>16578</v>
          </cell>
          <cell r="S170">
            <v>48644</v>
          </cell>
          <cell r="T170">
            <v>3391</v>
          </cell>
          <cell r="U170">
            <v>2100</v>
          </cell>
          <cell r="V170">
            <v>5374.98078306584</v>
          </cell>
        </row>
        <row r="170">
          <cell r="X170">
            <v>2.79669306488787</v>
          </cell>
          <cell r="Y170">
            <v>19.6318029389978</v>
          </cell>
          <cell r="Z170">
            <v>19.6318029389978</v>
          </cell>
          <cell r="AA170">
            <v>1344.58670726849</v>
          </cell>
          <cell r="AB170">
            <v>16172.68</v>
          </cell>
          <cell r="AC170">
            <v>204.039672718668</v>
          </cell>
        </row>
        <row r="170">
          <cell r="AF170">
            <v>68</v>
          </cell>
          <cell r="AG170">
            <v>68</v>
          </cell>
          <cell r="AH170">
            <v>114.641072386059</v>
          </cell>
          <cell r="AI170">
            <v>2.3648402148676</v>
          </cell>
          <cell r="AJ170">
            <v>2.3648402148676</v>
          </cell>
          <cell r="AK170">
            <v>161.369372122962</v>
          </cell>
        </row>
        <row r="170">
          <cell r="AN170">
            <v>16955.8132399047</v>
          </cell>
          <cell r="AO170">
            <v>52857.94</v>
          </cell>
          <cell r="AP170">
            <v>422.607491168239</v>
          </cell>
          <cell r="AQ170">
            <v>523.41500686536</v>
          </cell>
          <cell r="AR170">
            <v>39297</v>
          </cell>
          <cell r="AS170">
            <v>2840</v>
          </cell>
          <cell r="AT170">
            <v>629.259817520955</v>
          </cell>
          <cell r="AU170">
            <v>26</v>
          </cell>
          <cell r="AV170">
            <v>-600</v>
          </cell>
          <cell r="AW170">
            <v>0.0879932590113659</v>
          </cell>
          <cell r="AX170">
            <v>1314.1749236718</v>
          </cell>
        </row>
        <row r="170">
          <cell r="BA170">
            <v>26023</v>
          </cell>
        </row>
        <row r="171">
          <cell r="B171" t="str">
            <v>怒江州本级</v>
          </cell>
          <cell r="C171">
            <v>2</v>
          </cell>
        </row>
        <row r="171"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1">
          <cell r="P171">
            <v>0</v>
          </cell>
        </row>
        <row r="171">
          <cell r="V171">
            <v>0</v>
          </cell>
        </row>
        <row r="171">
          <cell r="AG171">
            <v>0</v>
          </cell>
          <cell r="AH171">
            <v>0</v>
          </cell>
        </row>
        <row r="171">
          <cell r="AJ171">
            <v>0</v>
          </cell>
          <cell r="AK171">
            <v>0</v>
          </cell>
        </row>
        <row r="171">
          <cell r="BA171">
            <v>0</v>
          </cell>
        </row>
        <row r="172">
          <cell r="B172" t="str">
            <v>县级小计</v>
          </cell>
          <cell r="C172">
            <v>3</v>
          </cell>
        </row>
        <row r="172">
          <cell r="G172">
            <v>229768</v>
          </cell>
          <cell r="H172">
            <v>228035.6</v>
          </cell>
          <cell r="I172">
            <v>0</v>
          </cell>
          <cell r="J172">
            <v>0</v>
          </cell>
          <cell r="K172">
            <v>0</v>
          </cell>
          <cell r="L172">
            <v>15591.6</v>
          </cell>
          <cell r="M172">
            <v>212444</v>
          </cell>
          <cell r="N172">
            <v>42137</v>
          </cell>
          <cell r="O172">
            <v>95859</v>
          </cell>
          <cell r="P172">
            <v>75881.35</v>
          </cell>
          <cell r="Q172">
            <v>16227</v>
          </cell>
          <cell r="R172">
            <v>16578</v>
          </cell>
          <cell r="S172">
            <v>48644</v>
          </cell>
          <cell r="T172">
            <v>3391</v>
          </cell>
          <cell r="U172">
            <v>2100</v>
          </cell>
          <cell r="V172">
            <v>5374.98078306584</v>
          </cell>
        </row>
        <row r="172">
          <cell r="X172">
            <v>2.79669306488787</v>
          </cell>
          <cell r="Y172">
            <v>19.6318029389978</v>
          </cell>
          <cell r="Z172">
            <v>19.6318029389978</v>
          </cell>
          <cell r="AA172">
            <v>1344.58670726849</v>
          </cell>
          <cell r="AB172">
            <v>16172.68</v>
          </cell>
          <cell r="AC172">
            <v>204.039672718668</v>
          </cell>
        </row>
        <row r="172">
          <cell r="AF172">
            <v>68</v>
          </cell>
          <cell r="AG172">
            <v>68</v>
          </cell>
          <cell r="AH172">
            <v>114.641072386059</v>
          </cell>
          <cell r="AI172">
            <v>2.3648402148676</v>
          </cell>
          <cell r="AJ172">
            <v>2.3648402148676</v>
          </cell>
          <cell r="AK172">
            <v>161.369372122962</v>
          </cell>
        </row>
        <row r="172">
          <cell r="AN172">
            <v>16955.8132399047</v>
          </cell>
          <cell r="AO172">
            <v>52857.94</v>
          </cell>
          <cell r="AP172">
            <v>422.607491168239</v>
          </cell>
          <cell r="AQ172">
            <v>523.41500686536</v>
          </cell>
          <cell r="AR172">
            <v>39297</v>
          </cell>
          <cell r="AS172">
            <v>2840</v>
          </cell>
          <cell r="AT172">
            <v>629.259817520955</v>
          </cell>
          <cell r="AU172">
            <v>26</v>
          </cell>
          <cell r="AV172">
            <v>-600</v>
          </cell>
          <cell r="AW172">
            <v>0.0879932590113659</v>
          </cell>
          <cell r="AX172">
            <v>1314.1749236718</v>
          </cell>
        </row>
        <row r="172">
          <cell r="BA172">
            <v>26023</v>
          </cell>
        </row>
        <row r="173">
          <cell r="B173" t="str">
            <v>兰坪县</v>
          </cell>
          <cell r="C173" t="str">
            <v>深度贫困</v>
          </cell>
          <cell r="D173">
            <v>2020</v>
          </cell>
          <cell r="E173" t="str">
            <v>国家</v>
          </cell>
        </row>
        <row r="173">
          <cell r="G173">
            <v>86706</v>
          </cell>
          <cell r="H173">
            <v>86706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86706</v>
          </cell>
          <cell r="N173">
            <v>17437</v>
          </cell>
          <cell r="O173">
            <v>39927</v>
          </cell>
          <cell r="P173">
            <v>33823</v>
          </cell>
          <cell r="Q173">
            <v>1458</v>
          </cell>
          <cell r="R173">
            <v>5324</v>
          </cell>
          <cell r="S173">
            <v>28689</v>
          </cell>
        </row>
        <row r="173">
          <cell r="U173">
            <v>1120</v>
          </cell>
          <cell r="V173">
            <v>2244.75832846919</v>
          </cell>
          <cell r="W173">
            <v>14530.87</v>
          </cell>
          <cell r="X173">
            <v>0.768692697325609</v>
          </cell>
          <cell r="Y173">
            <v>8.00539635775809</v>
          </cell>
          <cell r="Z173">
            <v>8.00539635775809</v>
          </cell>
          <cell r="AA173">
            <v>548.29144131612</v>
          </cell>
          <cell r="AB173">
            <v>4460.2</v>
          </cell>
          <cell r="AC173">
            <v>56.2713012475238</v>
          </cell>
        </row>
        <row r="173">
          <cell r="AF173">
            <v>12</v>
          </cell>
          <cell r="AG173">
            <v>12</v>
          </cell>
          <cell r="AH173">
            <v>20.2307774798928</v>
          </cell>
          <cell r="AI173">
            <v>0.377872971414449</v>
          </cell>
          <cell r="AJ173">
            <v>0.377872971414449</v>
          </cell>
          <cell r="AK173">
            <v>25.7848812600649</v>
          </cell>
        </row>
        <row r="173">
          <cell r="AN173">
            <v>1000</v>
          </cell>
          <cell r="AO173">
            <v>12528.78</v>
          </cell>
          <cell r="AP173">
            <v>166.419762235429</v>
          </cell>
          <cell r="AQ173">
            <v>206.117030136391</v>
          </cell>
          <cell r="AR173">
            <v>15773</v>
          </cell>
          <cell r="AS173">
            <v>1664</v>
          </cell>
          <cell r="AT173">
            <v>368.693076181292</v>
          </cell>
          <cell r="AU173">
            <v>14</v>
          </cell>
          <cell r="AV173">
            <v>-300</v>
          </cell>
          <cell r="AW173">
            <v>0.0247119333593969</v>
          </cell>
          <cell r="AX173">
            <v>369.071489125925</v>
          </cell>
        </row>
        <row r="173">
          <cell r="BA173">
            <v>4539</v>
          </cell>
        </row>
        <row r="174">
          <cell r="B174" t="str">
            <v>福贡县</v>
          </cell>
          <cell r="C174" t="str">
            <v>深度贫困</v>
          </cell>
          <cell r="D174">
            <v>2020</v>
          </cell>
          <cell r="E174" t="str">
            <v>国家</v>
          </cell>
          <cell r="F174" t="str">
            <v>是</v>
          </cell>
          <cell r="G174">
            <v>59955</v>
          </cell>
          <cell r="H174">
            <v>59955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59955</v>
          </cell>
          <cell r="N174">
            <v>10799</v>
          </cell>
          <cell r="O174">
            <v>22500</v>
          </cell>
          <cell r="P174">
            <v>16040</v>
          </cell>
          <cell r="Q174">
            <v>4510</v>
          </cell>
        </row>
        <row r="174">
          <cell r="S174">
            <v>13334</v>
          </cell>
        </row>
        <row r="174">
          <cell r="U174">
            <v>49</v>
          </cell>
          <cell r="V174">
            <v>1283.71561818547</v>
          </cell>
          <cell r="W174">
            <v>14179.33</v>
          </cell>
          <cell r="X174">
            <v>0.801655155341936</v>
          </cell>
          <cell r="Y174">
            <v>5.67203088610634</v>
          </cell>
          <cell r="Z174">
            <v>5.67203088610634</v>
          </cell>
          <cell r="AA174">
            <v>388.478702459115</v>
          </cell>
          <cell r="AB174">
            <v>2248.63</v>
          </cell>
          <cell r="AC174">
            <v>28.3694309950718</v>
          </cell>
        </row>
        <row r="174">
          <cell r="AF174">
            <v>10</v>
          </cell>
          <cell r="AG174">
            <v>10</v>
          </cell>
          <cell r="AH174">
            <v>16.858981233244</v>
          </cell>
          <cell r="AI174">
            <v>0.919045275590551</v>
          </cell>
          <cell r="AJ174">
            <v>0.919045275590551</v>
          </cell>
          <cell r="AK174">
            <v>62.7128032339066</v>
          </cell>
        </row>
        <row r="174">
          <cell r="AN174">
            <v>4231.9</v>
          </cell>
          <cell r="AO174">
            <v>12200.46</v>
          </cell>
          <cell r="AP174">
            <v>114.760400820953</v>
          </cell>
          <cell r="AQ174">
            <v>142.135000535657</v>
          </cell>
          <cell r="AR174">
            <v>10187</v>
          </cell>
          <cell r="AS174">
            <v>612</v>
          </cell>
          <cell r="AT174">
            <v>135.6010592686</v>
          </cell>
        </row>
        <row r="174">
          <cell r="AW174">
            <v>0.0228911530857787</v>
          </cell>
          <cell r="AX174">
            <v>341.878226778451</v>
          </cell>
        </row>
        <row r="174">
          <cell r="BA174">
            <v>6632</v>
          </cell>
        </row>
        <row r="175">
          <cell r="B175" t="str">
            <v>贡山县</v>
          </cell>
          <cell r="C175" t="str">
            <v>深度贫困</v>
          </cell>
          <cell r="D175">
            <v>2019</v>
          </cell>
          <cell r="E175" t="str">
            <v>国家</v>
          </cell>
          <cell r="F175" t="str">
            <v>是</v>
          </cell>
          <cell r="G175">
            <v>17324</v>
          </cell>
          <cell r="H175">
            <v>15591.6</v>
          </cell>
          <cell r="I175">
            <v>0</v>
          </cell>
          <cell r="J175">
            <v>0</v>
          </cell>
          <cell r="K175">
            <v>0</v>
          </cell>
          <cell r="L175">
            <v>15591.6</v>
          </cell>
          <cell r="M175">
            <v>0</v>
          </cell>
          <cell r="N175">
            <v>2646</v>
          </cell>
          <cell r="O175">
            <v>4119</v>
          </cell>
          <cell r="P175">
            <v>1350.6</v>
          </cell>
          <cell r="Q175">
            <v>2251</v>
          </cell>
        </row>
        <row r="175">
          <cell r="U175">
            <v>208</v>
          </cell>
          <cell r="V175">
            <v>270.666778287425</v>
          </cell>
          <cell r="W175">
            <v>16200.89</v>
          </cell>
          <cell r="X175">
            <v>0.612101799742331</v>
          </cell>
          <cell r="Y175">
            <v>1.22236729408544</v>
          </cell>
          <cell r="Z175">
            <v>1.22236729408544</v>
          </cell>
          <cell r="AA175">
            <v>83.7202176557166</v>
          </cell>
          <cell r="AB175">
            <v>1510.4</v>
          </cell>
          <cell r="AC175">
            <v>19.0556866069369</v>
          </cell>
        </row>
        <row r="175">
          <cell r="AF175">
            <v>4</v>
          </cell>
          <cell r="AG175">
            <v>4</v>
          </cell>
          <cell r="AH175">
            <v>6.74359249329759</v>
          </cell>
          <cell r="AI175">
            <v>0.13165942378883</v>
          </cell>
          <cell r="AJ175">
            <v>0.13165942378883</v>
          </cell>
          <cell r="AK175">
            <v>8.9840313173395</v>
          </cell>
        </row>
        <row r="175">
          <cell r="AN175">
            <v>3527.89464976304</v>
          </cell>
          <cell r="AO175">
            <v>13962.61</v>
          </cell>
          <cell r="AP175">
            <v>32.0129629059323</v>
          </cell>
          <cell r="AQ175">
            <v>39.6492384762732</v>
          </cell>
          <cell r="AR175">
            <v>2636</v>
          </cell>
          <cell r="AS175">
            <v>10</v>
          </cell>
          <cell r="AT175">
            <v>2.21570358282027</v>
          </cell>
        </row>
        <row r="175">
          <cell r="AW175">
            <v>0.0142568935380519</v>
          </cell>
          <cell r="AX175">
            <v>212.925992146128</v>
          </cell>
        </row>
        <row r="175">
          <cell r="BA175">
            <v>4172</v>
          </cell>
        </row>
        <row r="176">
          <cell r="B176" t="str">
            <v>泸水市</v>
          </cell>
          <cell r="C176" t="str">
            <v>深度贫困</v>
          </cell>
          <cell r="D176">
            <v>2020</v>
          </cell>
          <cell r="E176" t="str">
            <v>国家</v>
          </cell>
          <cell r="F176" t="str">
            <v>是</v>
          </cell>
          <cell r="G176">
            <v>65783</v>
          </cell>
          <cell r="H176">
            <v>65783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65783</v>
          </cell>
          <cell r="N176">
            <v>11255</v>
          </cell>
          <cell r="O176">
            <v>29313</v>
          </cell>
          <cell r="P176">
            <v>24667.75</v>
          </cell>
          <cell r="Q176">
            <v>8008</v>
          </cell>
          <cell r="R176">
            <v>11254</v>
          </cell>
          <cell r="S176">
            <v>6621</v>
          </cell>
          <cell r="T176">
            <v>3391</v>
          </cell>
          <cell r="U176">
            <v>723</v>
          </cell>
          <cell r="V176">
            <v>1575.84005812375</v>
          </cell>
          <cell r="W176">
            <v>16178.05</v>
          </cell>
          <cell r="X176">
            <v>0.614243412477989</v>
          </cell>
          <cell r="Y176">
            <v>4.73200840104793</v>
          </cell>
          <cell r="Z176">
            <v>4.73200840104793</v>
          </cell>
          <cell r="AA176">
            <v>324.096345837541</v>
          </cell>
          <cell r="AB176">
            <v>7953.45</v>
          </cell>
          <cell r="AC176">
            <v>100.343253869136</v>
          </cell>
        </row>
        <row r="176">
          <cell r="AF176">
            <v>42</v>
          </cell>
          <cell r="AG176">
            <v>42</v>
          </cell>
          <cell r="AH176">
            <v>70.8077211796247</v>
          </cell>
          <cell r="AI176">
            <v>0.936262544073773</v>
          </cell>
          <cell r="AJ176">
            <v>0.936262544073773</v>
          </cell>
          <cell r="AK176">
            <v>63.8876563116506</v>
          </cell>
        </row>
        <row r="176">
          <cell r="AN176">
            <v>8196.01859014171</v>
          </cell>
          <cell r="AO176">
            <v>14166.09</v>
          </cell>
          <cell r="AP176">
            <v>109.414365205925</v>
          </cell>
          <cell r="AQ176">
            <v>135.513737717038</v>
          </cell>
          <cell r="AR176">
            <v>10701</v>
          </cell>
          <cell r="AS176">
            <v>554</v>
          </cell>
          <cell r="AT176">
            <v>122.749978488243</v>
          </cell>
          <cell r="AU176">
            <v>12</v>
          </cell>
          <cell r="AV176">
            <v>-300</v>
          </cell>
          <cell r="AW176">
            <v>0.0261332790281384</v>
          </cell>
          <cell r="AX176">
            <v>390.299215621296</v>
          </cell>
        </row>
        <row r="176">
          <cell r="BA176">
            <v>10680</v>
          </cell>
        </row>
        <row r="177">
          <cell r="B177" t="str">
            <v>迪庆州合计</v>
          </cell>
          <cell r="C177">
            <v>1</v>
          </cell>
        </row>
        <row r="177">
          <cell r="G177">
            <v>68762</v>
          </cell>
          <cell r="H177">
            <v>59039.8</v>
          </cell>
          <cell r="I177">
            <v>0</v>
          </cell>
          <cell r="J177">
            <v>0</v>
          </cell>
          <cell r="K177">
            <v>22768</v>
          </cell>
          <cell r="L177">
            <v>36271.8</v>
          </cell>
          <cell r="M177">
            <v>0</v>
          </cell>
          <cell r="N177">
            <v>7251</v>
          </cell>
          <cell r="O177">
            <v>10729</v>
          </cell>
          <cell r="P177">
            <v>1367.4</v>
          </cell>
          <cell r="Q177">
            <v>2279</v>
          </cell>
          <cell r="R177">
            <v>0</v>
          </cell>
          <cell r="S177">
            <v>0</v>
          </cell>
          <cell r="T177">
            <v>0</v>
          </cell>
          <cell r="U177">
            <v>928</v>
          </cell>
          <cell r="V177">
            <v>808.361520121173</v>
          </cell>
        </row>
        <row r="177">
          <cell r="X177">
            <v>1.07637418587773</v>
          </cell>
          <cell r="Y177">
            <v>3.58070316684888</v>
          </cell>
          <cell r="Z177">
            <v>3.58070316684888</v>
          </cell>
          <cell r="AA177">
            <v>245.24318503907</v>
          </cell>
          <cell r="AB177">
            <v>3291.7007</v>
          </cell>
          <cell r="AC177">
            <v>41.5291425735135</v>
          </cell>
        </row>
        <row r="177">
          <cell r="AF177">
            <v>88</v>
          </cell>
          <cell r="AG177">
            <v>88</v>
          </cell>
          <cell r="AH177">
            <v>148.359034852547</v>
          </cell>
          <cell r="AI177">
            <v>2.51547569711319</v>
          </cell>
          <cell r="AJ177">
            <v>2.51547569711319</v>
          </cell>
          <cell r="AK177">
            <v>171.648270898696</v>
          </cell>
        </row>
        <row r="177">
          <cell r="AN177">
            <v>14568.5999304997</v>
          </cell>
          <cell r="AO177">
            <v>49725.97</v>
          </cell>
          <cell r="AP177">
            <v>113.291900474598</v>
          </cell>
          <cell r="AQ177">
            <v>140.31620854798</v>
          </cell>
          <cell r="AR177">
            <v>6880</v>
          </cell>
          <cell r="AS177">
            <v>371</v>
          </cell>
          <cell r="AT177">
            <v>82.2026029226319</v>
          </cell>
          <cell r="AU177">
            <v>14</v>
          </cell>
          <cell r="AV177">
            <v>-300</v>
          </cell>
          <cell r="AW177">
            <v>0.0483603558771675</v>
          </cell>
          <cell r="AX177">
            <v>722.259497007703</v>
          </cell>
        </row>
        <row r="177">
          <cell r="BA177">
            <v>16629</v>
          </cell>
        </row>
        <row r="178">
          <cell r="B178" t="str">
            <v>迪庆州本级</v>
          </cell>
          <cell r="C178">
            <v>2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8">
          <cell r="P178">
            <v>0</v>
          </cell>
        </row>
        <row r="178">
          <cell r="V178">
            <v>0</v>
          </cell>
        </row>
        <row r="178">
          <cell r="AG178">
            <v>0</v>
          </cell>
          <cell r="AH178">
            <v>0</v>
          </cell>
        </row>
        <row r="178">
          <cell r="AJ178">
            <v>0</v>
          </cell>
          <cell r="AK178">
            <v>0</v>
          </cell>
        </row>
        <row r="178">
          <cell r="BA178">
            <v>0</v>
          </cell>
        </row>
        <row r="179">
          <cell r="B179" t="str">
            <v>县级小计</v>
          </cell>
          <cell r="C179">
            <v>3</v>
          </cell>
        </row>
        <row r="179">
          <cell r="G179">
            <v>68762</v>
          </cell>
          <cell r="H179">
            <v>59039.8</v>
          </cell>
          <cell r="I179">
            <v>0</v>
          </cell>
          <cell r="J179">
            <v>0</v>
          </cell>
          <cell r="K179">
            <v>22768</v>
          </cell>
          <cell r="L179">
            <v>36271.8</v>
          </cell>
          <cell r="M179">
            <v>0</v>
          </cell>
          <cell r="N179">
            <v>7251</v>
          </cell>
          <cell r="O179">
            <v>10729</v>
          </cell>
          <cell r="P179">
            <v>1367.4</v>
          </cell>
          <cell r="Q179">
            <v>2279</v>
          </cell>
          <cell r="R179">
            <v>0</v>
          </cell>
          <cell r="S179">
            <v>0</v>
          </cell>
          <cell r="T179">
            <v>0</v>
          </cell>
          <cell r="U179">
            <v>928</v>
          </cell>
          <cell r="V179">
            <v>808.361520121173</v>
          </cell>
        </row>
        <row r="179">
          <cell r="X179">
            <v>1.07637418587773</v>
          </cell>
          <cell r="Y179">
            <v>3.58070316684888</v>
          </cell>
          <cell r="Z179">
            <v>3.58070316684888</v>
          </cell>
          <cell r="AA179">
            <v>245.24318503907</v>
          </cell>
          <cell r="AB179">
            <v>3291.7007</v>
          </cell>
          <cell r="AC179">
            <v>41.5291425735135</v>
          </cell>
        </row>
        <row r="179">
          <cell r="AF179">
            <v>88</v>
          </cell>
          <cell r="AG179">
            <v>88</v>
          </cell>
          <cell r="AH179">
            <v>148.359034852547</v>
          </cell>
          <cell r="AI179">
            <v>2.51547569711319</v>
          </cell>
          <cell r="AJ179">
            <v>2.51547569711319</v>
          </cell>
          <cell r="AK179">
            <v>171.648270898696</v>
          </cell>
        </row>
        <row r="179">
          <cell r="AN179">
            <v>14568.5999304997</v>
          </cell>
          <cell r="AO179">
            <v>49725.97</v>
          </cell>
          <cell r="AP179">
            <v>113.291900474598</v>
          </cell>
          <cell r="AQ179">
            <v>140.31620854798</v>
          </cell>
          <cell r="AR179">
            <v>6880</v>
          </cell>
          <cell r="AS179">
            <v>371</v>
          </cell>
          <cell r="AT179">
            <v>82.2026029226319</v>
          </cell>
          <cell r="AU179">
            <v>14</v>
          </cell>
          <cell r="AV179">
            <v>-300</v>
          </cell>
          <cell r="AW179">
            <v>0.0483603558771675</v>
          </cell>
          <cell r="AX179">
            <v>722.259497007703</v>
          </cell>
        </row>
        <row r="179">
          <cell r="BA179">
            <v>16629</v>
          </cell>
        </row>
        <row r="180">
          <cell r="B180" t="str">
            <v>香格里拉市</v>
          </cell>
          <cell r="C180" t="str">
            <v>深度贫困</v>
          </cell>
          <cell r="D180">
            <v>2018</v>
          </cell>
          <cell r="E180" t="str">
            <v>国家</v>
          </cell>
        </row>
        <row r="180">
          <cell r="G180">
            <v>16714</v>
          </cell>
          <cell r="H180">
            <v>13371.2</v>
          </cell>
          <cell r="I180">
            <v>0</v>
          </cell>
          <cell r="J180">
            <v>0</v>
          </cell>
          <cell r="K180">
            <v>13371.2</v>
          </cell>
          <cell r="L180">
            <v>0</v>
          </cell>
          <cell r="M180">
            <v>0</v>
          </cell>
          <cell r="N180">
            <v>1131</v>
          </cell>
          <cell r="O180">
            <v>2321</v>
          </cell>
          <cell r="P180">
            <v>0</v>
          </cell>
        </row>
        <row r="180">
          <cell r="U180">
            <v>493</v>
          </cell>
          <cell r="V180">
            <v>164.905017159564</v>
          </cell>
          <cell r="W180">
            <v>20740.63</v>
          </cell>
          <cell r="X180">
            <v>0.186429076424819</v>
          </cell>
          <cell r="Y180">
            <v>0.33268268688009</v>
          </cell>
          <cell r="Z180">
            <v>0.33268268688009</v>
          </cell>
          <cell r="AA180">
            <v>22.7855138882201</v>
          </cell>
          <cell r="AB180">
            <v>684.5</v>
          </cell>
          <cell r="AC180">
            <v>8.63586962556164</v>
          </cell>
        </row>
        <row r="180">
          <cell r="AF180">
            <v>28</v>
          </cell>
          <cell r="AG180">
            <v>28</v>
          </cell>
          <cell r="AH180">
            <v>47.2051474530831</v>
          </cell>
          <cell r="AI180">
            <v>1</v>
          </cell>
          <cell r="AJ180">
            <v>1</v>
          </cell>
          <cell r="AK180">
            <v>68.236902902971</v>
          </cell>
        </row>
        <row r="180">
          <cell r="AN180">
            <v>5252.5</v>
          </cell>
          <cell r="AO180">
            <v>18504.98</v>
          </cell>
          <cell r="AP180">
            <v>21.5591555624486</v>
          </cell>
          <cell r="AQ180">
            <v>26.7018114741324</v>
          </cell>
          <cell r="AR180">
            <v>1120</v>
          </cell>
          <cell r="AS180">
            <v>11</v>
          </cell>
          <cell r="AT180">
            <v>2.43727394110229</v>
          </cell>
        </row>
        <row r="180">
          <cell r="AW180">
            <v>0.0129663814979052</v>
          </cell>
          <cell r="AX180">
            <v>193.652259352139</v>
          </cell>
        </row>
        <row r="180">
          <cell r="BA180">
            <v>5787</v>
          </cell>
        </row>
        <row r="181">
          <cell r="B181" t="str">
            <v>维西县</v>
          </cell>
          <cell r="C181" t="str">
            <v>深度贫困</v>
          </cell>
          <cell r="D181">
            <v>2019</v>
          </cell>
          <cell r="E181" t="str">
            <v>国家</v>
          </cell>
        </row>
        <row r="181">
          <cell r="G181">
            <v>40302</v>
          </cell>
          <cell r="H181">
            <v>36271.8</v>
          </cell>
          <cell r="I181">
            <v>0</v>
          </cell>
          <cell r="J181">
            <v>0</v>
          </cell>
          <cell r="K181">
            <v>0</v>
          </cell>
          <cell r="L181">
            <v>36271.8</v>
          </cell>
          <cell r="M181">
            <v>0</v>
          </cell>
          <cell r="N181">
            <v>4924</v>
          </cell>
          <cell r="O181">
            <v>5324</v>
          </cell>
          <cell r="P181">
            <v>1367.4</v>
          </cell>
          <cell r="Q181">
            <v>2279</v>
          </cell>
        </row>
        <row r="181">
          <cell r="U181">
            <v>256</v>
          </cell>
          <cell r="V181">
            <v>516.148480073382</v>
          </cell>
          <cell r="W181">
            <v>15804</v>
          </cell>
          <cell r="X181">
            <v>0.649316540489045</v>
          </cell>
          <cell r="Y181">
            <v>2.93659898601576</v>
          </cell>
          <cell r="Z181">
            <v>2.93659898601576</v>
          </cell>
          <cell r="AA181">
            <v>201.128341265659</v>
          </cell>
          <cell r="AB181">
            <v>1210.5007</v>
          </cell>
          <cell r="AC181">
            <v>15.2720616900674</v>
          </cell>
        </row>
        <row r="181">
          <cell r="AF181">
            <v>39</v>
          </cell>
          <cell r="AG181">
            <v>39</v>
          </cell>
          <cell r="AH181">
            <v>65.7500268096515</v>
          </cell>
          <cell r="AI181">
            <v>0.521200205163276</v>
          </cell>
          <cell r="AJ181">
            <v>0.521200205163276</v>
          </cell>
          <cell r="AK181">
            <v>35.565087792735</v>
          </cell>
        </row>
        <row r="181">
          <cell r="AN181">
            <v>5334.85126449872</v>
          </cell>
          <cell r="AO181">
            <v>13607.52</v>
          </cell>
          <cell r="AP181">
            <v>73.0022843839289</v>
          </cell>
          <cell r="AQ181">
            <v>90.4160290116333</v>
          </cell>
          <cell r="AR181">
            <v>4640</v>
          </cell>
          <cell r="AS181">
            <v>284</v>
          </cell>
          <cell r="AT181">
            <v>62.9259817520956</v>
          </cell>
        </row>
        <row r="181">
          <cell r="AW181">
            <v>0.0233353650440076</v>
          </cell>
          <cell r="AX181">
            <v>348.512510164001</v>
          </cell>
        </row>
        <row r="181">
          <cell r="BA181">
            <v>6671</v>
          </cell>
        </row>
        <row r="182">
          <cell r="B182" t="str">
            <v>德钦县</v>
          </cell>
          <cell r="C182" t="str">
            <v>深度贫困</v>
          </cell>
          <cell r="D182">
            <v>2018</v>
          </cell>
          <cell r="E182" t="str">
            <v>国家</v>
          </cell>
        </row>
        <row r="182">
          <cell r="G182">
            <v>11746</v>
          </cell>
          <cell r="H182">
            <v>9396.8</v>
          </cell>
          <cell r="I182">
            <v>0</v>
          </cell>
          <cell r="J182">
            <v>0</v>
          </cell>
          <cell r="K182">
            <v>9396.8</v>
          </cell>
          <cell r="L182">
            <v>0</v>
          </cell>
          <cell r="M182">
            <v>0</v>
          </cell>
          <cell r="N182">
            <v>1196</v>
          </cell>
          <cell r="O182">
            <v>3084</v>
          </cell>
          <cell r="P182">
            <v>0</v>
          </cell>
        </row>
        <row r="182">
          <cell r="U182">
            <v>179</v>
          </cell>
          <cell r="V182">
            <v>127.308022888227</v>
          </cell>
          <cell r="W182">
            <v>20162.6</v>
          </cell>
          <cell r="X182">
            <v>0.240628568963868</v>
          </cell>
          <cell r="Y182">
            <v>0.311421493953038</v>
          </cell>
          <cell r="Z182">
            <v>0.311421493953038</v>
          </cell>
          <cell r="AA182">
            <v>21.3293298851912</v>
          </cell>
          <cell r="AB182">
            <v>1396.7</v>
          </cell>
          <cell r="AC182">
            <v>17.6212112578845</v>
          </cell>
        </row>
        <row r="182">
          <cell r="AF182">
            <v>21</v>
          </cell>
          <cell r="AG182">
            <v>21</v>
          </cell>
          <cell r="AH182">
            <v>35.4038605898123</v>
          </cell>
          <cell r="AI182">
            <v>0.994275491949911</v>
          </cell>
          <cell r="AJ182">
            <v>0.994275491949911</v>
          </cell>
          <cell r="AK182">
            <v>67.8462802029898</v>
          </cell>
        </row>
        <row r="182">
          <cell r="AN182">
            <v>3981.24866600094</v>
          </cell>
          <cell r="AO182">
            <v>17613.47</v>
          </cell>
          <cell r="AP182">
            <v>18.7304605282207</v>
          </cell>
          <cell r="AQ182">
            <v>23.1983680622148</v>
          </cell>
          <cell r="AR182">
            <v>1120</v>
          </cell>
          <cell r="AS182">
            <v>76</v>
          </cell>
          <cell r="AT182">
            <v>16.839347229434</v>
          </cell>
          <cell r="AU182">
            <v>14</v>
          </cell>
          <cell r="AV182">
            <v>-300</v>
          </cell>
          <cell r="AW182">
            <v>0.0120586093352547</v>
          </cell>
          <cell r="AX182">
            <v>180.094727491562</v>
          </cell>
        </row>
        <row r="182">
          <cell r="BA182">
            <v>4171</v>
          </cell>
        </row>
        <row r="183">
          <cell r="B183" t="str">
            <v>临沧市合计</v>
          </cell>
          <cell r="C183">
            <v>1</v>
          </cell>
        </row>
        <row r="183">
          <cell r="G183">
            <v>332572</v>
          </cell>
          <cell r="H183">
            <v>266580.2</v>
          </cell>
          <cell r="I183">
            <v>0</v>
          </cell>
          <cell r="J183">
            <v>29764.7</v>
          </cell>
          <cell r="K183">
            <v>193843.2</v>
          </cell>
          <cell r="L183">
            <v>42972.3</v>
          </cell>
          <cell r="M183">
            <v>0</v>
          </cell>
          <cell r="N183">
            <v>39077</v>
          </cell>
          <cell r="O183">
            <v>21233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5669</v>
          </cell>
          <cell r="V183">
            <v>3896.86442542589</v>
          </cell>
        </row>
        <row r="183">
          <cell r="X183">
            <v>6.29569164527242</v>
          </cell>
          <cell r="Y183">
            <v>29.5083119669644</v>
          </cell>
          <cell r="Z183">
            <v>21.683460965451</v>
          </cell>
          <cell r="AA183">
            <v>1485.10523828684</v>
          </cell>
          <cell r="AB183">
            <v>11356.93</v>
          </cell>
          <cell r="AC183">
            <v>143.282639629846</v>
          </cell>
        </row>
        <row r="183">
          <cell r="AF183">
            <v>352</v>
          </cell>
          <cell r="AG183">
            <v>352</v>
          </cell>
          <cell r="AH183">
            <v>593.436139410188</v>
          </cell>
          <cell r="AI183">
            <v>8</v>
          </cell>
          <cell r="AJ183">
            <v>8</v>
          </cell>
          <cell r="AK183">
            <v>545.895223223768</v>
          </cell>
        </row>
        <row r="183">
          <cell r="AN183">
            <v>3337</v>
          </cell>
          <cell r="AO183">
            <v>97513.03</v>
          </cell>
          <cell r="AP183">
            <v>667.968469801291</v>
          </cell>
          <cell r="AQ183">
            <v>827.303652948504</v>
          </cell>
          <cell r="AR183">
            <v>36156</v>
          </cell>
          <cell r="AS183">
            <v>2921</v>
          </cell>
          <cell r="AT183">
            <v>647.207016541799</v>
          </cell>
          <cell r="AU183">
            <v>0</v>
          </cell>
          <cell r="AV183">
            <v>0</v>
          </cell>
          <cell r="AW183">
            <v>0.0496155363295933</v>
          </cell>
          <cell r="AX183">
            <v>741.005554305659</v>
          </cell>
        </row>
        <row r="183">
          <cell r="BA183">
            <v>12217</v>
          </cell>
        </row>
        <row r="184">
          <cell r="B184" t="str">
            <v>临沧市本级</v>
          </cell>
          <cell r="C184">
            <v>2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4">
          <cell r="P184">
            <v>0</v>
          </cell>
        </row>
        <row r="184">
          <cell r="V184">
            <v>0</v>
          </cell>
        </row>
        <row r="184">
          <cell r="AG184">
            <v>0</v>
          </cell>
          <cell r="AH184">
            <v>0</v>
          </cell>
        </row>
        <row r="184">
          <cell r="AJ184">
            <v>0</v>
          </cell>
          <cell r="AK184">
            <v>0</v>
          </cell>
        </row>
        <row r="184">
          <cell r="BA184">
            <v>0</v>
          </cell>
        </row>
        <row r="185">
          <cell r="B185" t="str">
            <v>县级小计</v>
          </cell>
          <cell r="C185">
            <v>3</v>
          </cell>
        </row>
        <row r="185">
          <cell r="G185">
            <v>332572</v>
          </cell>
          <cell r="H185">
            <v>266580.2</v>
          </cell>
          <cell r="I185">
            <v>0</v>
          </cell>
          <cell r="J185">
            <v>29764.7</v>
          </cell>
          <cell r="K185">
            <v>193843.2</v>
          </cell>
          <cell r="L185">
            <v>42972.3</v>
          </cell>
          <cell r="M185">
            <v>0</v>
          </cell>
          <cell r="N185">
            <v>39077</v>
          </cell>
          <cell r="O185">
            <v>21233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5669</v>
          </cell>
          <cell r="V185">
            <v>3896.86442542589</v>
          </cell>
        </row>
        <row r="185">
          <cell r="X185">
            <v>6.29569164527242</v>
          </cell>
          <cell r="Y185">
            <v>29.5083119669644</v>
          </cell>
          <cell r="Z185">
            <v>21.683460965451</v>
          </cell>
          <cell r="AA185">
            <v>1485.10523828684</v>
          </cell>
          <cell r="AB185">
            <v>11356.93</v>
          </cell>
          <cell r="AC185">
            <v>143.282639629846</v>
          </cell>
        </row>
        <row r="185">
          <cell r="AF185">
            <v>352</v>
          </cell>
          <cell r="AG185">
            <v>352</v>
          </cell>
          <cell r="AH185">
            <v>593.436139410188</v>
          </cell>
          <cell r="AI185">
            <v>8</v>
          </cell>
          <cell r="AJ185">
            <v>8</v>
          </cell>
          <cell r="AK185">
            <v>545.895223223768</v>
          </cell>
        </row>
        <row r="185">
          <cell r="AN185">
            <v>3337</v>
          </cell>
          <cell r="AO185">
            <v>97513.03</v>
          </cell>
          <cell r="AP185">
            <v>667.968469801291</v>
          </cell>
          <cell r="AQ185">
            <v>827.303652948504</v>
          </cell>
          <cell r="AR185">
            <v>36156</v>
          </cell>
          <cell r="AS185">
            <v>2921</v>
          </cell>
          <cell r="AT185">
            <v>647.207016541799</v>
          </cell>
          <cell r="AU185">
            <v>0</v>
          </cell>
          <cell r="AV185">
            <v>0</v>
          </cell>
          <cell r="AW185">
            <v>0.0496155363295933</v>
          </cell>
          <cell r="AX185">
            <v>741.005554305659</v>
          </cell>
        </row>
        <row r="185">
          <cell r="BA185">
            <v>12217</v>
          </cell>
        </row>
        <row r="186">
          <cell r="B186" t="str">
            <v>凤庆县</v>
          </cell>
          <cell r="C186" t="str">
            <v>贫困</v>
          </cell>
          <cell r="D186">
            <v>2018</v>
          </cell>
          <cell r="E186" t="str">
            <v>省级</v>
          </cell>
        </row>
        <row r="186">
          <cell r="G186">
            <v>67610</v>
          </cell>
          <cell r="H186">
            <v>54088</v>
          </cell>
          <cell r="I186">
            <v>0</v>
          </cell>
          <cell r="J186">
            <v>0</v>
          </cell>
          <cell r="K186">
            <v>54088</v>
          </cell>
          <cell r="L186">
            <v>0</v>
          </cell>
          <cell r="M186">
            <v>0</v>
          </cell>
          <cell r="N186">
            <v>7514</v>
          </cell>
          <cell r="O186">
            <v>3875</v>
          </cell>
          <cell r="P186">
            <v>0</v>
          </cell>
        </row>
        <row r="186">
          <cell r="U186">
            <v>1831</v>
          </cell>
          <cell r="V186">
            <v>804.567080255938</v>
          </cell>
          <cell r="W186">
            <v>13469.58</v>
          </cell>
          <cell r="X186">
            <v>0.868205489804836</v>
          </cell>
          <cell r="Y186">
            <v>6.52230692160985</v>
          </cell>
          <cell r="Z186">
            <v>6.52230692160985</v>
          </cell>
          <cell r="AA186">
            <v>446.714304069394</v>
          </cell>
          <cell r="AB186">
            <v>2063.28</v>
          </cell>
          <cell r="AC186">
            <v>26.0309964660757</v>
          </cell>
        </row>
        <row r="186">
          <cell r="AF186">
            <v>80</v>
          </cell>
          <cell r="AG186">
            <v>80</v>
          </cell>
          <cell r="AH186">
            <v>134.871849865952</v>
          </cell>
          <cell r="AI186">
            <v>1</v>
          </cell>
          <cell r="AJ186">
            <v>1</v>
          </cell>
          <cell r="AK186">
            <v>68.236902902971</v>
          </cell>
        </row>
        <row r="186">
          <cell r="AN186">
            <v>1000</v>
          </cell>
          <cell r="AO186">
            <v>11228.89</v>
          </cell>
          <cell r="AP186">
            <v>149.907600448486</v>
          </cell>
          <cell r="AQ186">
            <v>185.666107103335</v>
          </cell>
          <cell r="AR186">
            <v>6967</v>
          </cell>
          <cell r="AS186">
            <v>547</v>
          </cell>
          <cell r="AT186">
            <v>121.198985980269</v>
          </cell>
        </row>
        <row r="186">
          <cell r="AW186">
            <v>0.00744124025127247</v>
          </cell>
          <cell r="AX186">
            <v>111.134551090742</v>
          </cell>
        </row>
        <row r="186">
          <cell r="BA186">
            <v>2898</v>
          </cell>
        </row>
        <row r="187">
          <cell r="B187" t="str">
            <v>云县</v>
          </cell>
          <cell r="C187" t="str">
            <v>贫困</v>
          </cell>
          <cell r="D187">
            <v>2017</v>
          </cell>
        </row>
        <row r="187">
          <cell r="G187">
            <v>42521</v>
          </cell>
          <cell r="H187">
            <v>29764.7</v>
          </cell>
          <cell r="I187">
            <v>0</v>
          </cell>
          <cell r="J187">
            <v>29764.7</v>
          </cell>
          <cell r="K187">
            <v>0</v>
          </cell>
          <cell r="L187">
            <v>0</v>
          </cell>
          <cell r="M187">
            <v>0</v>
          </cell>
          <cell r="N187">
            <v>5408</v>
          </cell>
          <cell r="O187">
            <v>1690</v>
          </cell>
          <cell r="P187">
            <v>0</v>
          </cell>
        </row>
        <row r="187">
          <cell r="U187">
            <v>0</v>
          </cell>
          <cell r="V187">
            <v>454.876582465248</v>
          </cell>
          <cell r="W187">
            <v>13315.24</v>
          </cell>
          <cell r="X187">
            <v>0.882677315970393</v>
          </cell>
          <cell r="Y187">
            <v>4.23058410771449</v>
          </cell>
          <cell r="Z187">
            <v>2.11529205385725</v>
          </cell>
          <cell r="AA187">
            <v>144.876840219155</v>
          </cell>
          <cell r="AB187">
            <v>540.9</v>
          </cell>
          <cell r="AC187">
            <v>6.82416637029407</v>
          </cell>
        </row>
        <row r="187">
          <cell r="AF187">
            <v>60</v>
          </cell>
          <cell r="AG187">
            <v>60</v>
          </cell>
          <cell r="AH187">
            <v>101.153887399464</v>
          </cell>
          <cell r="AI187">
            <v>1</v>
          </cell>
          <cell r="AJ187">
            <v>1</v>
          </cell>
          <cell r="AK187">
            <v>68.236902902971</v>
          </cell>
        </row>
        <row r="187">
          <cell r="AO187">
            <v>11129.41</v>
          </cell>
          <cell r="AP187">
            <v>94.1331535723817</v>
          </cell>
          <cell r="AQ187">
            <v>116.5873919725</v>
          </cell>
          <cell r="AR187">
            <v>5070</v>
          </cell>
          <cell r="AS187">
            <v>338</v>
          </cell>
          <cell r="AT187">
            <v>74.890781099325</v>
          </cell>
        </row>
        <row r="187">
          <cell r="AW187">
            <v>0.00396394573090761</v>
          </cell>
          <cell r="AX187">
            <v>59.2013312938186</v>
          </cell>
        </row>
        <row r="187">
          <cell r="BA187">
            <v>1027</v>
          </cell>
        </row>
        <row r="188">
          <cell r="B188" t="str">
            <v>临翔区</v>
          </cell>
          <cell r="C188" t="str">
            <v>贫困</v>
          </cell>
          <cell r="D188">
            <v>2018</v>
          </cell>
        </row>
        <row r="188">
          <cell r="G188">
            <v>38517</v>
          </cell>
          <cell r="H188">
            <v>30813.6</v>
          </cell>
          <cell r="I188">
            <v>0</v>
          </cell>
          <cell r="J188">
            <v>0</v>
          </cell>
          <cell r="K188">
            <v>30813.6</v>
          </cell>
          <cell r="L188">
            <v>0</v>
          </cell>
          <cell r="M188">
            <v>0</v>
          </cell>
          <cell r="N188">
            <v>4353</v>
          </cell>
          <cell r="O188">
            <v>4109</v>
          </cell>
          <cell r="P188">
            <v>0</v>
          </cell>
        </row>
        <row r="188">
          <cell r="U188">
            <v>827</v>
          </cell>
          <cell r="V188">
            <v>451.001193909458</v>
          </cell>
          <cell r="W188">
            <v>14116.94</v>
          </cell>
          <cell r="X188">
            <v>0.807505208694723</v>
          </cell>
          <cell r="Y188">
            <v>3.46177482967428</v>
          </cell>
          <cell r="Z188">
            <v>1.73088741483714</v>
          </cell>
          <cell r="AA188">
            <v>118.548877909995</v>
          </cell>
          <cell r="AB188">
            <v>3068.3</v>
          </cell>
          <cell r="AC188">
            <v>38.7106483157207</v>
          </cell>
        </row>
        <row r="188">
          <cell r="AF188">
            <v>58</v>
          </cell>
          <cell r="AG188">
            <v>58</v>
          </cell>
          <cell r="AH188">
            <v>97.782091152815</v>
          </cell>
          <cell r="AI188">
            <v>1</v>
          </cell>
          <cell r="AJ188">
            <v>1</v>
          </cell>
          <cell r="AK188">
            <v>68.236902902971</v>
          </cell>
        </row>
        <row r="188">
          <cell r="AO188">
            <v>11912.53</v>
          </cell>
          <cell r="AP188">
            <v>79.330802692627</v>
          </cell>
          <cell r="AQ188">
            <v>98.2541329809642</v>
          </cell>
          <cell r="AR188">
            <v>4114</v>
          </cell>
          <cell r="AS188">
            <v>239</v>
          </cell>
          <cell r="AT188">
            <v>52.9553156294043</v>
          </cell>
        </row>
        <row r="188">
          <cell r="AW188">
            <v>0.00402462637761326</v>
          </cell>
          <cell r="AX188">
            <v>60.1075937183352</v>
          </cell>
        </row>
        <row r="188">
          <cell r="BA188">
            <v>986</v>
          </cell>
        </row>
        <row r="189">
          <cell r="B189" t="str">
            <v>永德县</v>
          </cell>
          <cell r="C189" t="str">
            <v>贫困</v>
          </cell>
          <cell r="D189">
            <v>2019</v>
          </cell>
          <cell r="E189" t="str">
            <v>省级</v>
          </cell>
        </row>
        <row r="189">
          <cell r="G189">
            <v>47747</v>
          </cell>
          <cell r="H189">
            <v>42972.3</v>
          </cell>
          <cell r="I189">
            <v>0</v>
          </cell>
          <cell r="J189">
            <v>0</v>
          </cell>
          <cell r="K189">
            <v>0</v>
          </cell>
          <cell r="L189">
            <v>42972.3</v>
          </cell>
          <cell r="M189">
            <v>0</v>
          </cell>
          <cell r="N189">
            <v>5276</v>
          </cell>
          <cell r="O189">
            <v>446</v>
          </cell>
          <cell r="P189">
            <v>0</v>
          </cell>
        </row>
        <row r="189">
          <cell r="U189">
            <v>1186</v>
          </cell>
          <cell r="V189">
            <v>591.201260263586</v>
          </cell>
          <cell r="W189">
            <v>14432.63</v>
          </cell>
          <cell r="X189">
            <v>0.77790425753362</v>
          </cell>
          <cell r="Y189">
            <v>4.12468174472051</v>
          </cell>
          <cell r="Z189">
            <v>4.12468174472051</v>
          </cell>
          <cell r="AA189">
            <v>282.500403192583</v>
          </cell>
          <cell r="AB189">
            <v>2441.14</v>
          </cell>
          <cell r="AC189">
            <v>30.7981983604727</v>
          </cell>
        </row>
        <row r="189">
          <cell r="AF189">
            <v>45</v>
          </cell>
          <cell r="AG189">
            <v>45</v>
          </cell>
          <cell r="AH189">
            <v>75.8654155495979</v>
          </cell>
          <cell r="AI189">
            <v>1</v>
          </cell>
          <cell r="AJ189">
            <v>1</v>
          </cell>
          <cell r="AK189">
            <v>68.236902902971</v>
          </cell>
        </row>
        <row r="189">
          <cell r="AN189">
            <v>1000</v>
          </cell>
          <cell r="AO189">
            <v>12363.51</v>
          </cell>
          <cell r="AP189">
            <v>88.7377045515391</v>
          </cell>
          <cell r="AQ189">
            <v>109.904928823351</v>
          </cell>
          <cell r="AR189">
            <v>4826</v>
          </cell>
          <cell r="AS189">
            <v>450</v>
          </cell>
          <cell r="AT189">
            <v>99.706661226912</v>
          </cell>
        </row>
        <row r="189">
          <cell r="AW189">
            <v>0.00561869173052377</v>
          </cell>
          <cell r="AX189">
            <v>83.914880060786</v>
          </cell>
        </row>
        <row r="189">
          <cell r="BA189">
            <v>2342</v>
          </cell>
        </row>
        <row r="190">
          <cell r="B190" t="str">
            <v>镇康县</v>
          </cell>
          <cell r="C190" t="str">
            <v>贫困</v>
          </cell>
          <cell r="D190">
            <v>2018</v>
          </cell>
        </row>
        <row r="190">
          <cell r="F190" t="str">
            <v>是</v>
          </cell>
          <cell r="G190">
            <v>32790</v>
          </cell>
          <cell r="H190">
            <v>26232</v>
          </cell>
          <cell r="I190">
            <v>0</v>
          </cell>
          <cell r="J190">
            <v>0</v>
          </cell>
          <cell r="K190">
            <v>26232</v>
          </cell>
          <cell r="L190">
            <v>0</v>
          </cell>
          <cell r="M190">
            <v>0</v>
          </cell>
          <cell r="N190">
            <v>4646</v>
          </cell>
          <cell r="O190">
            <v>1212</v>
          </cell>
          <cell r="P190">
            <v>0</v>
          </cell>
        </row>
        <row r="190">
          <cell r="U190">
            <v>651</v>
          </cell>
          <cell r="V190">
            <v>427.893280176059</v>
          </cell>
          <cell r="W190">
            <v>15880.1</v>
          </cell>
          <cell r="X190">
            <v>0.642180956899575</v>
          </cell>
          <cell r="Y190">
            <v>2.40406863024925</v>
          </cell>
          <cell r="Z190">
            <v>1.20203431512462</v>
          </cell>
          <cell r="AA190">
            <v>82.3276072411342</v>
          </cell>
          <cell r="AB190">
            <v>447.1</v>
          </cell>
          <cell r="AC190">
            <v>5.64075574812069</v>
          </cell>
        </row>
        <row r="190">
          <cell r="AF190">
            <v>25</v>
          </cell>
          <cell r="AG190">
            <v>25</v>
          </cell>
          <cell r="AH190">
            <v>42.1474530831099</v>
          </cell>
          <cell r="AI190">
            <v>1</v>
          </cell>
          <cell r="AJ190">
            <v>1</v>
          </cell>
          <cell r="AK190">
            <v>68.236902902971</v>
          </cell>
        </row>
        <row r="190">
          <cell r="AN190">
            <v>337</v>
          </cell>
          <cell r="AO190">
            <v>14142.56</v>
          </cell>
          <cell r="AP190">
            <v>45.9934746184567</v>
          </cell>
          <cell r="AQ190">
            <v>56.9646192655813</v>
          </cell>
          <cell r="AR190">
            <v>4001</v>
          </cell>
          <cell r="AS190">
            <v>645</v>
          </cell>
          <cell r="AT190">
            <v>142.912881091907</v>
          </cell>
        </row>
        <row r="190">
          <cell r="AW190">
            <v>0.00678165712346204</v>
          </cell>
          <cell r="AX190">
            <v>101.283710056049</v>
          </cell>
        </row>
        <row r="190">
          <cell r="BA190">
            <v>1264</v>
          </cell>
        </row>
        <row r="191">
          <cell r="B191" t="str">
            <v>双江县</v>
          </cell>
          <cell r="C191" t="str">
            <v>贫困</v>
          </cell>
          <cell r="D191">
            <v>2018</v>
          </cell>
        </row>
        <row r="191">
          <cell r="G191">
            <v>26354</v>
          </cell>
          <cell r="H191">
            <v>21083.2</v>
          </cell>
          <cell r="I191">
            <v>0</v>
          </cell>
          <cell r="J191">
            <v>0</v>
          </cell>
          <cell r="K191">
            <v>21083.2</v>
          </cell>
          <cell r="L191">
            <v>0</v>
          </cell>
          <cell r="M191">
            <v>0</v>
          </cell>
          <cell r="N191">
            <v>2986</v>
          </cell>
          <cell r="O191">
            <v>3784</v>
          </cell>
          <cell r="P191">
            <v>0</v>
          </cell>
        </row>
        <row r="191">
          <cell r="U191">
            <v>314</v>
          </cell>
          <cell r="V191">
            <v>296.207452498439</v>
          </cell>
          <cell r="W191">
            <v>13495.48</v>
          </cell>
          <cell r="X191">
            <v>0.865776953471494</v>
          </cell>
          <cell r="Y191">
            <v>2.54018958148536</v>
          </cell>
          <cell r="Z191">
            <v>1.27009479074268</v>
          </cell>
          <cell r="AA191">
            <v>86.9890849001538</v>
          </cell>
          <cell r="AB191">
            <v>564.48</v>
          </cell>
          <cell r="AC191">
            <v>7.12165914716879</v>
          </cell>
        </row>
        <row r="191">
          <cell r="AF191">
            <v>51</v>
          </cell>
          <cell r="AG191">
            <v>51</v>
          </cell>
          <cell r="AH191">
            <v>85.9808042895443</v>
          </cell>
          <cell r="AI191">
            <v>1</v>
          </cell>
          <cell r="AJ191">
            <v>1</v>
          </cell>
          <cell r="AK191">
            <v>68.236902902971</v>
          </cell>
        </row>
        <row r="191">
          <cell r="AO191">
            <v>11275.02</v>
          </cell>
          <cell r="AP191">
            <v>57.7810916521656</v>
          </cell>
          <cell r="AQ191">
            <v>71.5640188965944</v>
          </cell>
          <cell r="AR191">
            <v>2754</v>
          </cell>
          <cell r="AS191">
            <v>232</v>
          </cell>
          <cell r="AT191">
            <v>51.4043231214302</v>
          </cell>
        </row>
        <row r="191">
          <cell r="AW191">
            <v>0.00346072166382004</v>
          </cell>
          <cell r="AX191">
            <v>51.6857050130691</v>
          </cell>
        </row>
        <row r="191">
          <cell r="BA191">
            <v>719</v>
          </cell>
        </row>
        <row r="192">
          <cell r="B192" t="str">
            <v>耿马县</v>
          </cell>
          <cell r="C192" t="str">
            <v>贫困</v>
          </cell>
          <cell r="D192">
            <v>2018</v>
          </cell>
        </row>
        <row r="192">
          <cell r="F192" t="str">
            <v>是</v>
          </cell>
          <cell r="G192">
            <v>36967</v>
          </cell>
          <cell r="H192">
            <v>29573.6</v>
          </cell>
          <cell r="I192">
            <v>0</v>
          </cell>
          <cell r="J192">
            <v>0</v>
          </cell>
          <cell r="K192">
            <v>29573.6</v>
          </cell>
          <cell r="L192">
            <v>0</v>
          </cell>
          <cell r="M192">
            <v>0</v>
          </cell>
          <cell r="N192">
            <v>3368</v>
          </cell>
          <cell r="O192">
            <v>4547</v>
          </cell>
          <cell r="P192">
            <v>0</v>
          </cell>
        </row>
        <row r="192">
          <cell r="U192">
            <v>16</v>
          </cell>
          <cell r="V192">
            <v>353.304282006927</v>
          </cell>
          <cell r="W192">
            <v>14762.06</v>
          </cell>
          <cell r="X192">
            <v>0.747014963159385</v>
          </cell>
          <cell r="Y192">
            <v>3.01308485390338</v>
          </cell>
          <cell r="Z192">
            <v>1.50654242695169</v>
          </cell>
          <cell r="AA192">
            <v>103.183437991389</v>
          </cell>
          <cell r="AB192">
            <v>1627.33</v>
          </cell>
          <cell r="AC192">
            <v>20.5309126629149</v>
          </cell>
        </row>
        <row r="192">
          <cell r="AF192">
            <v>12</v>
          </cell>
          <cell r="AG192">
            <v>12</v>
          </cell>
          <cell r="AH192">
            <v>20.2307774798928</v>
          </cell>
          <cell r="AI192">
            <v>1</v>
          </cell>
          <cell r="AJ192">
            <v>1</v>
          </cell>
          <cell r="AK192">
            <v>68.236902902971</v>
          </cell>
        </row>
        <row r="192">
          <cell r="AO192">
            <v>12410.89</v>
          </cell>
          <cell r="AP192">
            <v>76.4122814318715</v>
          </cell>
          <cell r="AQ192">
            <v>94.6394364654997</v>
          </cell>
          <cell r="AR192">
            <v>3269</v>
          </cell>
          <cell r="AS192">
            <v>99</v>
          </cell>
          <cell r="AT192">
            <v>21.9354654699206</v>
          </cell>
        </row>
        <row r="192">
          <cell r="AW192">
            <v>0.00505519846281869</v>
          </cell>
          <cell r="AX192">
            <v>75.499136282274</v>
          </cell>
        </row>
        <row r="192">
          <cell r="BA192">
            <v>758</v>
          </cell>
        </row>
        <row r="193">
          <cell r="B193" t="str">
            <v>沧源县</v>
          </cell>
          <cell r="C193" t="str">
            <v>贫困</v>
          </cell>
          <cell r="D193">
            <v>2018</v>
          </cell>
          <cell r="E193" t="str">
            <v>省级</v>
          </cell>
          <cell r="F193" t="str">
            <v>是</v>
          </cell>
          <cell r="G193">
            <v>40066</v>
          </cell>
          <cell r="H193">
            <v>32052.8</v>
          </cell>
          <cell r="I193">
            <v>0</v>
          </cell>
          <cell r="J193">
            <v>0</v>
          </cell>
          <cell r="K193">
            <v>32052.8</v>
          </cell>
          <cell r="L193">
            <v>0</v>
          </cell>
          <cell r="M193">
            <v>0</v>
          </cell>
          <cell r="N193">
            <v>5526</v>
          </cell>
          <cell r="O193">
            <v>1570</v>
          </cell>
          <cell r="P193">
            <v>0</v>
          </cell>
        </row>
        <row r="193">
          <cell r="U193">
            <v>844</v>
          </cell>
          <cell r="V193">
            <v>517.813293850237</v>
          </cell>
          <cell r="W193">
            <v>15216.26</v>
          </cell>
          <cell r="X193">
            <v>0.704426499738393</v>
          </cell>
          <cell r="Y193">
            <v>3.21162129760728</v>
          </cell>
          <cell r="Z193">
            <v>3.21162129760728</v>
          </cell>
          <cell r="AA193">
            <v>219.964682763038</v>
          </cell>
          <cell r="AB193">
            <v>604.4</v>
          </cell>
          <cell r="AC193">
            <v>7.62530255907883</v>
          </cell>
        </row>
        <row r="193">
          <cell r="AF193">
            <v>21</v>
          </cell>
          <cell r="AG193">
            <v>21</v>
          </cell>
          <cell r="AH193">
            <v>35.4038605898123</v>
          </cell>
          <cell r="AI193">
            <v>1</v>
          </cell>
          <cell r="AJ193">
            <v>1</v>
          </cell>
          <cell r="AK193">
            <v>68.236902902971</v>
          </cell>
        </row>
        <row r="193">
          <cell r="AN193">
            <v>1000</v>
          </cell>
          <cell r="AO193">
            <v>13050.22</v>
          </cell>
          <cell r="AP193">
            <v>75.6723608337638</v>
          </cell>
          <cell r="AQ193">
            <v>93.7230174406789</v>
          </cell>
          <cell r="AR193">
            <v>5155</v>
          </cell>
          <cell r="AS193">
            <v>371</v>
          </cell>
          <cell r="AT193">
            <v>82.2026029226319</v>
          </cell>
        </row>
        <row r="193">
          <cell r="AW193">
            <v>0.0132694549891754</v>
          </cell>
          <cell r="AX193">
            <v>198.178646790585</v>
          </cell>
        </row>
        <row r="193">
          <cell r="BA193">
            <v>2223</v>
          </cell>
        </row>
      </sheetData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2.30"/>
      <sheetName val="原表"/>
    </sheetNames>
    <sheetDataSet>
      <sheetData sheetId="0">
        <row r="3">
          <cell r="B3" t="str">
            <v>州市</v>
          </cell>
          <cell r="C3" t="str">
            <v>衔接资金（少数民族发展任务）</v>
          </cell>
          <cell r="D3" t="str">
            <v>资金类别</v>
          </cell>
        </row>
        <row r="3">
          <cell r="F3" t="str">
            <v>合计</v>
          </cell>
        </row>
        <row r="4">
          <cell r="D4" t="str">
            <v>纳入乡村振兴衔接资金</v>
          </cell>
        </row>
        <row r="5">
          <cell r="D5" t="str">
            <v>十百千万示范创建工程</v>
          </cell>
          <cell r="E5" t="str">
            <v>民贸民品</v>
          </cell>
        </row>
        <row r="7">
          <cell r="B7" t="str">
            <v>全省合计</v>
          </cell>
          <cell r="C7">
            <v>8287</v>
          </cell>
          <cell r="D7">
            <v>15105</v>
          </cell>
          <cell r="E7">
            <v>2500</v>
          </cell>
          <cell r="F7">
            <v>25892</v>
          </cell>
        </row>
        <row r="8">
          <cell r="B8" t="str">
            <v>昆明市</v>
          </cell>
          <cell r="C8">
            <v>312</v>
          </cell>
          <cell r="D8">
            <v>2653</v>
          </cell>
          <cell r="E8">
            <v>73</v>
          </cell>
          <cell r="F8">
            <v>3038</v>
          </cell>
        </row>
        <row r="9">
          <cell r="B9" t="str">
            <v>市本级</v>
          </cell>
        </row>
        <row r="9">
          <cell r="D9">
            <v>3</v>
          </cell>
        </row>
        <row r="9">
          <cell r="F9">
            <v>3</v>
          </cell>
        </row>
        <row r="10">
          <cell r="B10" t="str">
            <v>盘龙区</v>
          </cell>
        </row>
        <row r="10">
          <cell r="D10">
            <v>260</v>
          </cell>
        </row>
        <row r="10">
          <cell r="F10">
            <v>260</v>
          </cell>
        </row>
        <row r="11">
          <cell r="B11" t="str">
            <v>五华区</v>
          </cell>
        </row>
        <row r="11">
          <cell r="D11">
            <v>530</v>
          </cell>
          <cell r="E11">
            <v>10</v>
          </cell>
          <cell r="F11">
            <v>540</v>
          </cell>
        </row>
        <row r="12">
          <cell r="B12" t="str">
            <v>西山区</v>
          </cell>
        </row>
        <row r="12">
          <cell r="D12">
            <v>280</v>
          </cell>
        </row>
        <row r="12">
          <cell r="F12">
            <v>280</v>
          </cell>
        </row>
        <row r="13">
          <cell r="B13" t="str">
            <v>官渡区</v>
          </cell>
        </row>
        <row r="13">
          <cell r="D13">
            <v>30</v>
          </cell>
          <cell r="E13">
            <v>10</v>
          </cell>
          <cell r="F13">
            <v>40</v>
          </cell>
        </row>
        <row r="14">
          <cell r="B14" t="str">
            <v>呈贡区</v>
          </cell>
        </row>
        <row r="14">
          <cell r="D14">
            <v>60</v>
          </cell>
          <cell r="E14">
            <v>10</v>
          </cell>
          <cell r="F14">
            <v>70</v>
          </cell>
        </row>
        <row r="15">
          <cell r="B15" t="str">
            <v>安宁市</v>
          </cell>
        </row>
        <row r="15">
          <cell r="D15">
            <v>560</v>
          </cell>
        </row>
        <row r="15">
          <cell r="F15">
            <v>560</v>
          </cell>
        </row>
        <row r="16">
          <cell r="B16" t="str">
            <v>富民县</v>
          </cell>
        </row>
        <row r="16">
          <cell r="D16">
            <v>630</v>
          </cell>
          <cell r="E16">
            <v>6</v>
          </cell>
          <cell r="F16">
            <v>636</v>
          </cell>
        </row>
        <row r="17">
          <cell r="B17" t="str">
            <v>晋宁区</v>
          </cell>
        </row>
        <row r="17">
          <cell r="D17">
            <v>0</v>
          </cell>
        </row>
        <row r="17">
          <cell r="F17">
            <v>0</v>
          </cell>
        </row>
        <row r="18">
          <cell r="B18" t="str">
            <v>宜良县</v>
          </cell>
        </row>
        <row r="18">
          <cell r="D18">
            <v>50</v>
          </cell>
        </row>
        <row r="18">
          <cell r="F18">
            <v>50</v>
          </cell>
        </row>
        <row r="19">
          <cell r="B19" t="str">
            <v>嵩明县</v>
          </cell>
        </row>
        <row r="19">
          <cell r="D19">
            <v>60</v>
          </cell>
        </row>
        <row r="19">
          <cell r="F19">
            <v>60</v>
          </cell>
        </row>
        <row r="20">
          <cell r="B20" t="str">
            <v>东川区</v>
          </cell>
          <cell r="C20">
            <v>106</v>
          </cell>
          <cell r="D20">
            <v>160</v>
          </cell>
          <cell r="E20">
            <v>7</v>
          </cell>
          <cell r="F20">
            <v>273</v>
          </cell>
        </row>
        <row r="21">
          <cell r="B21" t="str">
            <v>石林县</v>
          </cell>
        </row>
        <row r="21">
          <cell r="D21">
            <v>30</v>
          </cell>
          <cell r="E21">
            <v>10</v>
          </cell>
          <cell r="F21">
            <v>40</v>
          </cell>
        </row>
        <row r="22">
          <cell r="B22" t="str">
            <v>禄劝县</v>
          </cell>
          <cell r="C22">
            <v>103</v>
          </cell>
          <cell r="D22">
            <v>0</v>
          </cell>
          <cell r="E22">
            <v>10</v>
          </cell>
          <cell r="F22">
            <v>113</v>
          </cell>
        </row>
        <row r="23">
          <cell r="B23" t="str">
            <v>寻甸县</v>
          </cell>
          <cell r="C23">
            <v>103</v>
          </cell>
          <cell r="D23">
            <v>0</v>
          </cell>
          <cell r="E23">
            <v>10</v>
          </cell>
          <cell r="F23">
            <v>113</v>
          </cell>
        </row>
        <row r="24">
          <cell r="B24" t="str">
            <v>经开区</v>
          </cell>
        </row>
        <row r="24">
          <cell r="D24">
            <v>0</v>
          </cell>
        </row>
        <row r="24">
          <cell r="F24">
            <v>0</v>
          </cell>
        </row>
        <row r="25">
          <cell r="B25" t="str">
            <v>昭通市</v>
          </cell>
          <cell r="C25">
            <v>954</v>
          </cell>
          <cell r="D25">
            <v>819</v>
          </cell>
          <cell r="E25">
            <v>89</v>
          </cell>
          <cell r="F25">
            <v>1862</v>
          </cell>
        </row>
        <row r="26">
          <cell r="B26" t="str">
            <v>市本级</v>
          </cell>
        </row>
        <row r="26">
          <cell r="D26">
            <v>39</v>
          </cell>
        </row>
        <row r="26">
          <cell r="F26">
            <v>39</v>
          </cell>
        </row>
        <row r="27">
          <cell r="B27" t="str">
            <v>昭阳区</v>
          </cell>
          <cell r="C27">
            <v>112</v>
          </cell>
          <cell r="D27">
            <v>0</v>
          </cell>
          <cell r="E27">
            <v>10</v>
          </cell>
          <cell r="F27">
            <v>122</v>
          </cell>
        </row>
        <row r="28">
          <cell r="B28" t="str">
            <v>鲁甸县</v>
          </cell>
          <cell r="C28">
            <v>106</v>
          </cell>
          <cell r="D28">
            <v>30</v>
          </cell>
          <cell r="E28">
            <v>15</v>
          </cell>
          <cell r="F28">
            <v>151</v>
          </cell>
        </row>
        <row r="29">
          <cell r="B29" t="str">
            <v>巧家县</v>
          </cell>
          <cell r="C29">
            <v>106</v>
          </cell>
          <cell r="D29">
            <v>60</v>
          </cell>
          <cell r="E29">
            <v>7</v>
          </cell>
          <cell r="F29">
            <v>173</v>
          </cell>
        </row>
        <row r="30">
          <cell r="B30" t="str">
            <v>盐津县</v>
          </cell>
          <cell r="C30">
            <v>106</v>
          </cell>
          <cell r="D30">
            <v>30</v>
          </cell>
          <cell r="E30">
            <v>7</v>
          </cell>
          <cell r="F30">
            <v>143</v>
          </cell>
        </row>
        <row r="31">
          <cell r="B31" t="str">
            <v>大关县</v>
          </cell>
          <cell r="C31">
            <v>106</v>
          </cell>
          <cell r="D31">
            <v>0</v>
          </cell>
          <cell r="E31">
            <v>10</v>
          </cell>
          <cell r="F31">
            <v>116</v>
          </cell>
        </row>
        <row r="32">
          <cell r="B32" t="str">
            <v>永善县</v>
          </cell>
          <cell r="C32">
            <v>106</v>
          </cell>
          <cell r="D32">
            <v>0</v>
          </cell>
          <cell r="E32">
            <v>7</v>
          </cell>
          <cell r="F32">
            <v>113</v>
          </cell>
        </row>
        <row r="33">
          <cell r="B33" t="str">
            <v>绥江县</v>
          </cell>
          <cell r="C33">
            <v>103</v>
          </cell>
          <cell r="D33">
            <v>30</v>
          </cell>
          <cell r="E33">
            <v>7</v>
          </cell>
          <cell r="F33">
            <v>140</v>
          </cell>
        </row>
        <row r="34">
          <cell r="B34" t="str">
            <v>彝良县</v>
          </cell>
          <cell r="C34">
            <v>106</v>
          </cell>
          <cell r="D34">
            <v>30</v>
          </cell>
          <cell r="E34">
            <v>7</v>
          </cell>
          <cell r="F34">
            <v>143</v>
          </cell>
        </row>
        <row r="35">
          <cell r="B35" t="str">
            <v>威信县</v>
          </cell>
          <cell r="C35">
            <v>103</v>
          </cell>
          <cell r="D35">
            <v>600</v>
          </cell>
          <cell r="E35">
            <v>7</v>
          </cell>
          <cell r="F35">
            <v>710</v>
          </cell>
        </row>
        <row r="36">
          <cell r="B36" t="str">
            <v>水富市</v>
          </cell>
        </row>
        <row r="36">
          <cell r="D36">
            <v>0</v>
          </cell>
          <cell r="E36">
            <v>12</v>
          </cell>
          <cell r="F36">
            <v>12</v>
          </cell>
        </row>
        <row r="37">
          <cell r="B37" t="str">
            <v>曲靖市</v>
          </cell>
          <cell r="C37">
            <v>334</v>
          </cell>
          <cell r="D37">
            <v>1089</v>
          </cell>
          <cell r="E37">
            <v>97</v>
          </cell>
          <cell r="F37">
            <v>1520</v>
          </cell>
        </row>
        <row r="38">
          <cell r="B38" t="str">
            <v>市本级</v>
          </cell>
        </row>
        <row r="38">
          <cell r="D38">
            <v>39</v>
          </cell>
        </row>
        <row r="38">
          <cell r="F38">
            <v>39</v>
          </cell>
        </row>
        <row r="39">
          <cell r="B39" t="str">
            <v>麒麟区</v>
          </cell>
        </row>
        <row r="39">
          <cell r="D39">
            <v>90</v>
          </cell>
          <cell r="E39">
            <v>40</v>
          </cell>
          <cell r="F39">
            <v>130</v>
          </cell>
        </row>
        <row r="40">
          <cell r="B40" t="str">
            <v>沾益区</v>
          </cell>
        </row>
        <row r="40">
          <cell r="D40">
            <v>30</v>
          </cell>
          <cell r="E40">
            <v>7</v>
          </cell>
          <cell r="F40">
            <v>37</v>
          </cell>
        </row>
        <row r="41">
          <cell r="B41" t="str">
            <v>马龙区</v>
          </cell>
        </row>
        <row r="41">
          <cell r="D41">
            <v>730</v>
          </cell>
          <cell r="E41">
            <v>15</v>
          </cell>
          <cell r="F41">
            <v>745</v>
          </cell>
        </row>
        <row r="42">
          <cell r="B42" t="str">
            <v>富源县</v>
          </cell>
          <cell r="C42">
            <v>103</v>
          </cell>
          <cell r="D42">
            <v>0</v>
          </cell>
          <cell r="E42">
            <v>7</v>
          </cell>
          <cell r="F42">
            <v>110</v>
          </cell>
        </row>
        <row r="43">
          <cell r="B43" t="str">
            <v>罗平县</v>
          </cell>
          <cell r="C43">
            <v>58</v>
          </cell>
          <cell r="D43">
            <v>30</v>
          </cell>
          <cell r="E43">
            <v>7</v>
          </cell>
          <cell r="F43">
            <v>95</v>
          </cell>
        </row>
        <row r="44">
          <cell r="B44" t="str">
            <v>师宗县</v>
          </cell>
          <cell r="C44">
            <v>58</v>
          </cell>
          <cell r="D44">
            <v>0</v>
          </cell>
          <cell r="E44">
            <v>7</v>
          </cell>
          <cell r="F44">
            <v>65</v>
          </cell>
        </row>
        <row r="45">
          <cell r="B45" t="str">
            <v>陆良县</v>
          </cell>
          <cell r="C45">
            <v>3</v>
          </cell>
          <cell r="D45">
            <v>30</v>
          </cell>
          <cell r="E45">
            <v>7</v>
          </cell>
          <cell r="F45">
            <v>40</v>
          </cell>
        </row>
        <row r="46">
          <cell r="B46" t="str">
            <v>会泽县</v>
          </cell>
          <cell r="C46">
            <v>112</v>
          </cell>
          <cell r="D46">
            <v>140</v>
          </cell>
          <cell r="E46">
            <v>7</v>
          </cell>
          <cell r="F46">
            <v>259</v>
          </cell>
        </row>
        <row r="47">
          <cell r="B47" t="str">
            <v>玉溪市</v>
          </cell>
          <cell r="C47">
            <v>100</v>
          </cell>
          <cell r="D47">
            <v>1029</v>
          </cell>
          <cell r="E47">
            <v>161</v>
          </cell>
          <cell r="F47">
            <v>1290</v>
          </cell>
        </row>
        <row r="48">
          <cell r="B48" t="str">
            <v>市本级</v>
          </cell>
        </row>
        <row r="48">
          <cell r="D48">
            <v>39</v>
          </cell>
        </row>
        <row r="48">
          <cell r="F48">
            <v>39</v>
          </cell>
        </row>
        <row r="49">
          <cell r="B49" t="str">
            <v>红塔区</v>
          </cell>
        </row>
        <row r="49">
          <cell r="D49">
            <v>60</v>
          </cell>
          <cell r="E49">
            <v>50</v>
          </cell>
          <cell r="F49">
            <v>110</v>
          </cell>
        </row>
        <row r="50">
          <cell r="B50" t="str">
            <v>通海县</v>
          </cell>
        </row>
        <row r="50">
          <cell r="D50">
            <v>0</v>
          </cell>
          <cell r="E50">
            <v>12</v>
          </cell>
          <cell r="F50">
            <v>12</v>
          </cell>
        </row>
        <row r="51">
          <cell r="B51" t="str">
            <v>江川区</v>
          </cell>
          <cell r="C51">
            <v>100</v>
          </cell>
          <cell r="D51">
            <v>30</v>
          </cell>
          <cell r="E51">
            <v>8</v>
          </cell>
          <cell r="F51">
            <v>138</v>
          </cell>
        </row>
        <row r="52">
          <cell r="B52" t="str">
            <v>澄江市</v>
          </cell>
        </row>
        <row r="52">
          <cell r="D52">
            <v>30</v>
          </cell>
          <cell r="E52">
            <v>8</v>
          </cell>
          <cell r="F52">
            <v>38</v>
          </cell>
        </row>
        <row r="53">
          <cell r="B53" t="str">
            <v>华宁县</v>
          </cell>
        </row>
        <row r="53">
          <cell r="D53">
            <v>0</v>
          </cell>
          <cell r="E53">
            <v>12</v>
          </cell>
          <cell r="F53">
            <v>12</v>
          </cell>
        </row>
        <row r="54">
          <cell r="B54" t="str">
            <v>易门县</v>
          </cell>
        </row>
        <row r="54">
          <cell r="D54">
            <v>660</v>
          </cell>
          <cell r="E54">
            <v>12</v>
          </cell>
          <cell r="F54">
            <v>672</v>
          </cell>
        </row>
        <row r="55">
          <cell r="B55" t="str">
            <v>峨山县</v>
          </cell>
        </row>
        <row r="55">
          <cell r="D55">
            <v>60</v>
          </cell>
          <cell r="E55">
            <v>8</v>
          </cell>
          <cell r="F55">
            <v>68</v>
          </cell>
        </row>
        <row r="56">
          <cell r="B56" t="str">
            <v>新平县</v>
          </cell>
        </row>
        <row r="56">
          <cell r="D56">
            <v>150</v>
          </cell>
          <cell r="E56">
            <v>39</v>
          </cell>
          <cell r="F56">
            <v>189</v>
          </cell>
        </row>
        <row r="57">
          <cell r="B57" t="str">
            <v>元江县</v>
          </cell>
        </row>
        <row r="57">
          <cell r="D57">
            <v>0</v>
          </cell>
          <cell r="E57">
            <v>12</v>
          </cell>
          <cell r="F57">
            <v>12</v>
          </cell>
        </row>
        <row r="58">
          <cell r="B58" t="str">
            <v>保山市</v>
          </cell>
          <cell r="C58">
            <v>392</v>
          </cell>
          <cell r="D58">
            <v>753</v>
          </cell>
          <cell r="E58">
            <v>65</v>
          </cell>
          <cell r="F58">
            <v>1210</v>
          </cell>
        </row>
        <row r="59">
          <cell r="B59" t="str">
            <v>市本级</v>
          </cell>
        </row>
        <row r="59">
          <cell r="D59">
            <v>59</v>
          </cell>
        </row>
        <row r="59">
          <cell r="F59">
            <v>59</v>
          </cell>
        </row>
        <row r="60">
          <cell r="B60" t="str">
            <v>隆阳区</v>
          </cell>
          <cell r="C60">
            <v>58</v>
          </cell>
          <cell r="D60">
            <v>30</v>
          </cell>
          <cell r="E60">
            <v>12</v>
          </cell>
          <cell r="F60">
            <v>100</v>
          </cell>
        </row>
        <row r="61">
          <cell r="B61" t="str">
            <v>施甸县</v>
          </cell>
          <cell r="C61">
            <v>103</v>
          </cell>
          <cell r="D61">
            <v>630</v>
          </cell>
          <cell r="E61">
            <v>13</v>
          </cell>
          <cell r="F61">
            <v>746</v>
          </cell>
        </row>
        <row r="62">
          <cell r="B62" t="str">
            <v>昌宁县</v>
          </cell>
          <cell r="C62">
            <v>173</v>
          </cell>
          <cell r="D62">
            <v>0</v>
          </cell>
          <cell r="E62">
            <v>20</v>
          </cell>
          <cell r="F62">
            <v>193</v>
          </cell>
        </row>
        <row r="63">
          <cell r="B63" t="str">
            <v>龙陵县</v>
          </cell>
          <cell r="C63">
            <v>58</v>
          </cell>
          <cell r="D63">
            <v>34</v>
          </cell>
          <cell r="E63">
            <v>20</v>
          </cell>
          <cell r="F63">
            <v>112</v>
          </cell>
        </row>
        <row r="64">
          <cell r="B64" t="str">
            <v>楚雄州</v>
          </cell>
          <cell r="C64">
            <v>463</v>
          </cell>
          <cell r="D64">
            <v>989</v>
          </cell>
          <cell r="E64">
            <v>137</v>
          </cell>
          <cell r="F64">
            <v>1589</v>
          </cell>
        </row>
        <row r="65">
          <cell r="B65" t="str">
            <v>州本级</v>
          </cell>
        </row>
        <row r="65">
          <cell r="D65">
            <v>39</v>
          </cell>
        </row>
        <row r="65">
          <cell r="F65">
            <v>39</v>
          </cell>
        </row>
        <row r="66">
          <cell r="B66" t="str">
            <v>楚雄市</v>
          </cell>
          <cell r="C66">
            <v>3</v>
          </cell>
          <cell r="D66">
            <v>60</v>
          </cell>
          <cell r="E66">
            <v>20</v>
          </cell>
          <cell r="F66">
            <v>83</v>
          </cell>
        </row>
        <row r="67">
          <cell r="B67" t="str">
            <v>双柏县</v>
          </cell>
          <cell r="C67">
            <v>58</v>
          </cell>
          <cell r="D67">
            <v>0</v>
          </cell>
          <cell r="E67">
            <v>8</v>
          </cell>
          <cell r="F67">
            <v>66</v>
          </cell>
        </row>
        <row r="68">
          <cell r="B68" t="str">
            <v>牟定县</v>
          </cell>
          <cell r="C68">
            <v>58</v>
          </cell>
          <cell r="D68">
            <v>60</v>
          </cell>
          <cell r="E68">
            <v>25</v>
          </cell>
          <cell r="F68">
            <v>143</v>
          </cell>
        </row>
        <row r="69">
          <cell r="B69" t="str">
            <v>南华县</v>
          </cell>
          <cell r="C69">
            <v>58</v>
          </cell>
          <cell r="D69">
            <v>30</v>
          </cell>
          <cell r="E69">
            <v>8</v>
          </cell>
          <cell r="F69">
            <v>96</v>
          </cell>
        </row>
        <row r="70">
          <cell r="B70" t="str">
            <v>姚安县</v>
          </cell>
          <cell r="C70">
            <v>58</v>
          </cell>
          <cell r="D70">
            <v>0</v>
          </cell>
          <cell r="E70">
            <v>8</v>
          </cell>
          <cell r="F70">
            <v>66</v>
          </cell>
        </row>
        <row r="71">
          <cell r="B71" t="str">
            <v>大姚县</v>
          </cell>
          <cell r="C71">
            <v>58</v>
          </cell>
          <cell r="D71">
            <v>0</v>
          </cell>
          <cell r="E71">
            <v>22</v>
          </cell>
          <cell r="F71">
            <v>80</v>
          </cell>
        </row>
        <row r="72">
          <cell r="B72" t="str">
            <v>永仁县</v>
          </cell>
          <cell r="C72">
            <v>58</v>
          </cell>
          <cell r="D72">
            <v>0</v>
          </cell>
          <cell r="E72">
            <v>8</v>
          </cell>
          <cell r="F72">
            <v>66</v>
          </cell>
        </row>
        <row r="73">
          <cell r="B73" t="str">
            <v>元谋县</v>
          </cell>
          <cell r="C73">
            <v>3</v>
          </cell>
          <cell r="D73">
            <v>700</v>
          </cell>
          <cell r="E73">
            <v>8</v>
          </cell>
          <cell r="F73">
            <v>711</v>
          </cell>
        </row>
        <row r="74">
          <cell r="B74" t="str">
            <v>武定县</v>
          </cell>
          <cell r="C74">
            <v>106</v>
          </cell>
          <cell r="D74">
            <v>100</v>
          </cell>
          <cell r="E74">
            <v>22</v>
          </cell>
          <cell r="F74">
            <v>228</v>
          </cell>
        </row>
        <row r="75">
          <cell r="B75" t="str">
            <v>禄丰市</v>
          </cell>
          <cell r="C75">
            <v>3</v>
          </cell>
          <cell r="D75">
            <v>0</v>
          </cell>
          <cell r="E75">
            <v>8</v>
          </cell>
          <cell r="F75">
            <v>11</v>
          </cell>
        </row>
        <row r="76">
          <cell r="B76" t="str">
            <v>红河州</v>
          </cell>
          <cell r="C76">
            <v>646</v>
          </cell>
          <cell r="D76">
            <v>1138</v>
          </cell>
          <cell r="E76">
            <v>81</v>
          </cell>
          <cell r="F76">
            <v>1865</v>
          </cell>
        </row>
        <row r="77">
          <cell r="B77" t="str">
            <v>州本级</v>
          </cell>
        </row>
        <row r="77">
          <cell r="D77">
            <v>59</v>
          </cell>
        </row>
        <row r="77">
          <cell r="F77">
            <v>59</v>
          </cell>
        </row>
        <row r="78">
          <cell r="B78" t="str">
            <v>个旧市</v>
          </cell>
        </row>
        <row r="78">
          <cell r="D78">
            <v>30</v>
          </cell>
        </row>
        <row r="78">
          <cell r="F78">
            <v>30</v>
          </cell>
        </row>
        <row r="79">
          <cell r="B79" t="str">
            <v>开远市</v>
          </cell>
        </row>
        <row r="79">
          <cell r="D79">
            <v>80</v>
          </cell>
        </row>
        <row r="79">
          <cell r="F79">
            <v>80</v>
          </cell>
        </row>
        <row r="80">
          <cell r="B80" t="str">
            <v>蒙自市</v>
          </cell>
        </row>
        <row r="80">
          <cell r="D80">
            <v>530</v>
          </cell>
          <cell r="E80">
            <v>10</v>
          </cell>
          <cell r="F80">
            <v>540</v>
          </cell>
        </row>
        <row r="81">
          <cell r="B81" t="str">
            <v>建水县</v>
          </cell>
        </row>
        <row r="81">
          <cell r="D81">
            <v>0</v>
          </cell>
          <cell r="E81">
            <v>8</v>
          </cell>
          <cell r="F81">
            <v>8</v>
          </cell>
        </row>
        <row r="82">
          <cell r="B82" t="str">
            <v>石屏县</v>
          </cell>
          <cell r="C82">
            <v>58</v>
          </cell>
          <cell r="D82">
            <v>0</v>
          </cell>
        </row>
        <row r="82">
          <cell r="F82">
            <v>58</v>
          </cell>
        </row>
        <row r="83">
          <cell r="B83" t="str">
            <v>弥勒市</v>
          </cell>
        </row>
        <row r="83">
          <cell r="D83">
            <v>100</v>
          </cell>
          <cell r="E83">
            <v>8</v>
          </cell>
          <cell r="F83">
            <v>108</v>
          </cell>
        </row>
        <row r="84">
          <cell r="B84" t="str">
            <v>泸西县</v>
          </cell>
          <cell r="C84">
            <v>58</v>
          </cell>
          <cell r="D84">
            <v>30</v>
          </cell>
          <cell r="E84">
            <v>20</v>
          </cell>
          <cell r="F84">
            <v>108</v>
          </cell>
        </row>
        <row r="85">
          <cell r="B85" t="str">
            <v>屏边县</v>
          </cell>
          <cell r="C85">
            <v>106</v>
          </cell>
          <cell r="D85">
            <v>0</v>
          </cell>
        </row>
        <row r="85">
          <cell r="F85">
            <v>106</v>
          </cell>
        </row>
        <row r="86">
          <cell r="B86" t="str">
            <v>河口县</v>
          </cell>
        </row>
        <row r="86">
          <cell r="D86">
            <v>67</v>
          </cell>
          <cell r="E86">
            <v>20</v>
          </cell>
          <cell r="F86">
            <v>87</v>
          </cell>
        </row>
        <row r="87">
          <cell r="B87" t="str">
            <v>金平县</v>
          </cell>
          <cell r="C87">
            <v>106</v>
          </cell>
          <cell r="D87">
            <v>65</v>
          </cell>
          <cell r="E87">
            <v>5</v>
          </cell>
          <cell r="F87">
            <v>176</v>
          </cell>
        </row>
        <row r="88">
          <cell r="B88" t="str">
            <v>元阳县</v>
          </cell>
          <cell r="C88">
            <v>106</v>
          </cell>
          <cell r="D88">
            <v>100</v>
          </cell>
        </row>
        <row r="88">
          <cell r="F88">
            <v>206</v>
          </cell>
        </row>
        <row r="89">
          <cell r="B89" t="str">
            <v>红河县</v>
          </cell>
          <cell r="C89">
            <v>106</v>
          </cell>
          <cell r="D89">
            <v>60</v>
          </cell>
        </row>
        <row r="89">
          <cell r="F89">
            <v>166</v>
          </cell>
        </row>
        <row r="90">
          <cell r="B90" t="str">
            <v>绿春县</v>
          </cell>
          <cell r="C90">
            <v>106</v>
          </cell>
          <cell r="D90">
            <v>17</v>
          </cell>
          <cell r="E90">
            <v>10</v>
          </cell>
          <cell r="F90">
            <v>133</v>
          </cell>
        </row>
        <row r="91">
          <cell r="B91" t="str">
            <v>文山州</v>
          </cell>
          <cell r="C91">
            <v>943</v>
          </cell>
          <cell r="D91">
            <v>839</v>
          </cell>
          <cell r="E91">
            <v>194</v>
          </cell>
          <cell r="F91">
            <v>1976</v>
          </cell>
        </row>
        <row r="92">
          <cell r="B92" t="str">
            <v>州本级</v>
          </cell>
        </row>
        <row r="92">
          <cell r="D92">
            <v>59</v>
          </cell>
        </row>
        <row r="92">
          <cell r="F92">
            <v>59</v>
          </cell>
        </row>
        <row r="93">
          <cell r="B93" t="str">
            <v>文山市</v>
          </cell>
          <cell r="C93">
            <v>58</v>
          </cell>
          <cell r="D93">
            <v>0</v>
          </cell>
          <cell r="E93">
            <v>25</v>
          </cell>
          <cell r="F93">
            <v>83</v>
          </cell>
        </row>
        <row r="94">
          <cell r="B94" t="str">
            <v>砚山县</v>
          </cell>
          <cell r="C94">
            <v>58</v>
          </cell>
          <cell r="D94">
            <v>0</v>
          </cell>
          <cell r="E94">
            <v>44</v>
          </cell>
          <cell r="F94">
            <v>102</v>
          </cell>
        </row>
        <row r="95">
          <cell r="B95" t="str">
            <v>西畴县</v>
          </cell>
          <cell r="C95">
            <v>303</v>
          </cell>
          <cell r="D95">
            <v>60</v>
          </cell>
          <cell r="E95">
            <v>20</v>
          </cell>
          <cell r="F95">
            <v>383</v>
          </cell>
        </row>
        <row r="96">
          <cell r="B96" t="str">
            <v>麻栗坡县</v>
          </cell>
          <cell r="C96">
            <v>106</v>
          </cell>
          <cell r="D96">
            <v>30</v>
          </cell>
          <cell r="E96">
            <v>10</v>
          </cell>
          <cell r="F96">
            <v>146</v>
          </cell>
        </row>
        <row r="97">
          <cell r="B97" t="str">
            <v>马关县</v>
          </cell>
          <cell r="C97">
            <v>106</v>
          </cell>
          <cell r="D97">
            <v>600</v>
          </cell>
          <cell r="E97">
            <v>15</v>
          </cell>
          <cell r="F97">
            <v>721</v>
          </cell>
        </row>
        <row r="98">
          <cell r="B98" t="str">
            <v>丘北县</v>
          </cell>
          <cell r="C98">
            <v>103</v>
          </cell>
          <cell r="D98">
            <v>30</v>
          </cell>
          <cell r="E98">
            <v>15</v>
          </cell>
          <cell r="F98">
            <v>148</v>
          </cell>
        </row>
        <row r="99">
          <cell r="B99" t="str">
            <v>广南县</v>
          </cell>
          <cell r="C99">
            <v>106</v>
          </cell>
          <cell r="D99">
            <v>30</v>
          </cell>
          <cell r="E99">
            <v>10</v>
          </cell>
          <cell r="F99">
            <v>146</v>
          </cell>
        </row>
        <row r="100">
          <cell r="B100" t="str">
            <v>富宁县</v>
          </cell>
          <cell r="C100">
            <v>103</v>
          </cell>
          <cell r="D100">
            <v>30</v>
          </cell>
          <cell r="E100">
            <v>55</v>
          </cell>
          <cell r="F100">
            <v>188</v>
          </cell>
        </row>
        <row r="101">
          <cell r="B101" t="str">
            <v>普洱市</v>
          </cell>
          <cell r="C101">
            <v>795</v>
          </cell>
          <cell r="D101">
            <v>849</v>
          </cell>
          <cell r="E101">
            <v>203</v>
          </cell>
          <cell r="F101">
            <v>1847</v>
          </cell>
        </row>
        <row r="102">
          <cell r="B102" t="str">
            <v>市本级</v>
          </cell>
        </row>
        <row r="102">
          <cell r="D102">
            <v>59</v>
          </cell>
        </row>
        <row r="102">
          <cell r="F102">
            <v>59</v>
          </cell>
        </row>
        <row r="103">
          <cell r="B103" t="str">
            <v>思茅区</v>
          </cell>
        </row>
        <row r="103">
          <cell r="D103">
            <v>30</v>
          </cell>
          <cell r="E103">
            <v>30</v>
          </cell>
          <cell r="F103">
            <v>60</v>
          </cell>
        </row>
        <row r="104">
          <cell r="B104" t="str">
            <v>宁洱县</v>
          </cell>
          <cell r="C104">
            <v>58</v>
          </cell>
          <cell r="D104">
            <v>0</v>
          </cell>
          <cell r="E104">
            <v>15</v>
          </cell>
          <cell r="F104">
            <v>73</v>
          </cell>
        </row>
        <row r="105">
          <cell r="B105" t="str">
            <v>墨江县</v>
          </cell>
          <cell r="C105">
            <v>103</v>
          </cell>
          <cell r="D105">
            <v>0</v>
          </cell>
          <cell r="E105">
            <v>10</v>
          </cell>
          <cell r="F105">
            <v>113</v>
          </cell>
        </row>
        <row r="106">
          <cell r="B106" t="str">
            <v>景谷县</v>
          </cell>
          <cell r="C106">
            <v>58</v>
          </cell>
          <cell r="D106">
            <v>30</v>
          </cell>
          <cell r="E106">
            <v>15</v>
          </cell>
          <cell r="F106">
            <v>103</v>
          </cell>
        </row>
        <row r="107">
          <cell r="B107" t="str">
            <v>镇沅县</v>
          </cell>
          <cell r="C107">
            <v>58</v>
          </cell>
          <cell r="D107">
            <v>30</v>
          </cell>
          <cell r="E107">
            <v>28</v>
          </cell>
          <cell r="F107">
            <v>116</v>
          </cell>
        </row>
        <row r="108">
          <cell r="B108" t="str">
            <v>景东县</v>
          </cell>
          <cell r="C108">
            <v>103</v>
          </cell>
          <cell r="D108">
            <v>700</v>
          </cell>
          <cell r="E108">
            <v>20</v>
          </cell>
          <cell r="F108">
            <v>823</v>
          </cell>
        </row>
        <row r="109">
          <cell r="B109" t="str">
            <v>江城县</v>
          </cell>
          <cell r="C109">
            <v>103</v>
          </cell>
          <cell r="D109">
            <v>0</v>
          </cell>
          <cell r="E109">
            <v>30</v>
          </cell>
          <cell r="F109">
            <v>133</v>
          </cell>
        </row>
        <row r="110">
          <cell r="B110" t="str">
            <v>澜沧县</v>
          </cell>
          <cell r="C110">
            <v>106</v>
          </cell>
          <cell r="D110">
            <v>0</v>
          </cell>
          <cell r="E110">
            <v>20</v>
          </cell>
          <cell r="F110">
            <v>126</v>
          </cell>
        </row>
        <row r="111">
          <cell r="B111" t="str">
            <v>孟连县</v>
          </cell>
          <cell r="C111">
            <v>103</v>
          </cell>
          <cell r="D111">
            <v>0</v>
          </cell>
          <cell r="E111">
            <v>25</v>
          </cell>
          <cell r="F111">
            <v>128</v>
          </cell>
        </row>
        <row r="112">
          <cell r="B112" t="str">
            <v>西盟县</v>
          </cell>
          <cell r="C112">
            <v>103</v>
          </cell>
          <cell r="D112">
            <v>0</v>
          </cell>
          <cell r="E112">
            <v>10</v>
          </cell>
          <cell r="F112">
            <v>113</v>
          </cell>
        </row>
        <row r="113">
          <cell r="B113" t="str">
            <v>西双版纳州</v>
          </cell>
          <cell r="C113">
            <v>119</v>
          </cell>
          <cell r="D113">
            <v>780</v>
          </cell>
          <cell r="E113">
            <v>219</v>
          </cell>
          <cell r="F113">
            <v>1118</v>
          </cell>
        </row>
        <row r="114">
          <cell r="B114" t="str">
            <v>州本级</v>
          </cell>
        </row>
        <row r="114">
          <cell r="D114">
            <v>59</v>
          </cell>
        </row>
        <row r="114">
          <cell r="F114">
            <v>59</v>
          </cell>
        </row>
        <row r="115">
          <cell r="B115" t="str">
            <v>景洪市</v>
          </cell>
        </row>
        <row r="115">
          <cell r="D115">
            <v>31</v>
          </cell>
          <cell r="E115">
            <v>35</v>
          </cell>
          <cell r="F115">
            <v>66</v>
          </cell>
        </row>
        <row r="116">
          <cell r="B116" t="str">
            <v>勐海县</v>
          </cell>
          <cell r="C116">
            <v>58</v>
          </cell>
          <cell r="D116">
            <v>60</v>
          </cell>
          <cell r="E116">
            <v>119</v>
          </cell>
          <cell r="F116">
            <v>237</v>
          </cell>
        </row>
        <row r="117">
          <cell r="B117" t="str">
            <v>勐腊县</v>
          </cell>
          <cell r="C117">
            <v>61</v>
          </cell>
          <cell r="D117">
            <v>630</v>
          </cell>
          <cell r="E117">
            <v>65</v>
          </cell>
          <cell r="F117">
            <v>756</v>
          </cell>
        </row>
        <row r="118">
          <cell r="B118" t="str">
            <v>大理州</v>
          </cell>
          <cell r="C118">
            <v>1009</v>
          </cell>
          <cell r="D118">
            <v>949</v>
          </cell>
          <cell r="E118">
            <v>334</v>
          </cell>
          <cell r="F118">
            <v>2292</v>
          </cell>
        </row>
        <row r="119">
          <cell r="B119" t="str">
            <v>州本级</v>
          </cell>
        </row>
        <row r="119">
          <cell r="D119">
            <v>59</v>
          </cell>
        </row>
        <row r="119">
          <cell r="F119">
            <v>59</v>
          </cell>
        </row>
        <row r="120">
          <cell r="B120" t="str">
            <v>大理市</v>
          </cell>
          <cell r="C120">
            <v>100</v>
          </cell>
          <cell r="D120">
            <v>60</v>
          </cell>
          <cell r="E120">
            <v>70</v>
          </cell>
          <cell r="F120">
            <v>230</v>
          </cell>
        </row>
        <row r="121">
          <cell r="B121" t="str">
            <v>漾濞县</v>
          </cell>
          <cell r="C121">
            <v>58</v>
          </cell>
          <cell r="D121">
            <v>0</v>
          </cell>
          <cell r="E121">
            <v>20</v>
          </cell>
          <cell r="F121">
            <v>78</v>
          </cell>
        </row>
        <row r="122">
          <cell r="B122" t="str">
            <v>祥云县</v>
          </cell>
          <cell r="C122">
            <v>58</v>
          </cell>
          <cell r="D122">
            <v>30</v>
          </cell>
          <cell r="E122">
            <v>40</v>
          </cell>
          <cell r="F122">
            <v>128</v>
          </cell>
        </row>
        <row r="123">
          <cell r="B123" t="str">
            <v>宾川县</v>
          </cell>
          <cell r="C123">
            <v>58</v>
          </cell>
          <cell r="D123">
            <v>30</v>
          </cell>
          <cell r="E123">
            <v>40</v>
          </cell>
          <cell r="F123">
            <v>128</v>
          </cell>
        </row>
        <row r="124">
          <cell r="B124" t="str">
            <v>弥渡县</v>
          </cell>
          <cell r="C124">
            <v>63</v>
          </cell>
          <cell r="D124">
            <v>0</v>
          </cell>
          <cell r="E124">
            <v>10</v>
          </cell>
          <cell r="F124">
            <v>73</v>
          </cell>
        </row>
        <row r="125">
          <cell r="B125" t="str">
            <v>南涧县</v>
          </cell>
          <cell r="C125">
            <v>100</v>
          </cell>
          <cell r="D125">
            <v>30</v>
          </cell>
          <cell r="E125">
            <v>14</v>
          </cell>
          <cell r="F125">
            <v>144</v>
          </cell>
        </row>
        <row r="126">
          <cell r="B126" t="str">
            <v>巍山县</v>
          </cell>
          <cell r="C126">
            <v>100</v>
          </cell>
          <cell r="D126">
            <v>30</v>
          </cell>
          <cell r="E126">
            <v>50</v>
          </cell>
          <cell r="F126">
            <v>180</v>
          </cell>
        </row>
        <row r="127">
          <cell r="B127" t="str">
            <v>永平县</v>
          </cell>
          <cell r="C127">
            <v>100</v>
          </cell>
          <cell r="D127">
            <v>0</v>
          </cell>
          <cell r="E127">
            <v>15</v>
          </cell>
          <cell r="F127">
            <v>115</v>
          </cell>
        </row>
        <row r="128">
          <cell r="B128" t="str">
            <v>云龙县</v>
          </cell>
          <cell r="C128">
            <v>100</v>
          </cell>
          <cell r="D128">
            <v>80</v>
          </cell>
          <cell r="E128">
            <v>15</v>
          </cell>
          <cell r="F128">
            <v>195</v>
          </cell>
        </row>
        <row r="129">
          <cell r="B129" t="str">
            <v>洱源县</v>
          </cell>
          <cell r="C129">
            <v>100</v>
          </cell>
          <cell r="D129">
            <v>600</v>
          </cell>
          <cell r="E129">
            <v>20</v>
          </cell>
          <cell r="F129">
            <v>720</v>
          </cell>
        </row>
        <row r="130">
          <cell r="B130" t="str">
            <v>剑川县</v>
          </cell>
          <cell r="C130">
            <v>100</v>
          </cell>
          <cell r="D130">
            <v>0</v>
          </cell>
          <cell r="E130">
            <v>20</v>
          </cell>
          <cell r="F130">
            <v>120</v>
          </cell>
        </row>
        <row r="131">
          <cell r="B131" t="str">
            <v>鹤庆县</v>
          </cell>
          <cell r="C131">
            <v>72</v>
          </cell>
          <cell r="D131">
            <v>30</v>
          </cell>
          <cell r="E131">
            <v>20</v>
          </cell>
          <cell r="F131">
            <v>122</v>
          </cell>
        </row>
        <row r="132">
          <cell r="B132" t="str">
            <v>德宏州</v>
          </cell>
          <cell r="C132">
            <v>367</v>
          </cell>
          <cell r="D132">
            <v>855</v>
          </cell>
          <cell r="E132">
            <v>198</v>
          </cell>
          <cell r="F132">
            <v>1420</v>
          </cell>
        </row>
        <row r="133">
          <cell r="B133" t="str">
            <v>州本级</v>
          </cell>
        </row>
        <row r="133">
          <cell r="D133">
            <v>59</v>
          </cell>
        </row>
        <row r="133">
          <cell r="F133">
            <v>59</v>
          </cell>
        </row>
        <row r="134">
          <cell r="B134" t="str">
            <v>芒市</v>
          </cell>
          <cell r="C134">
            <v>58</v>
          </cell>
          <cell r="D134">
            <v>639</v>
          </cell>
          <cell r="E134">
            <v>80</v>
          </cell>
          <cell r="F134">
            <v>777</v>
          </cell>
        </row>
        <row r="135">
          <cell r="B135" t="str">
            <v>梁河县</v>
          </cell>
          <cell r="C135">
            <v>103</v>
          </cell>
          <cell r="D135">
            <v>30</v>
          </cell>
          <cell r="E135">
            <v>20</v>
          </cell>
          <cell r="F135">
            <v>153</v>
          </cell>
        </row>
        <row r="136">
          <cell r="B136" t="str">
            <v>盈江县</v>
          </cell>
          <cell r="C136">
            <v>103</v>
          </cell>
          <cell r="D136">
            <v>30</v>
          </cell>
          <cell r="E136">
            <v>15</v>
          </cell>
          <cell r="F136">
            <v>148</v>
          </cell>
        </row>
        <row r="137">
          <cell r="B137" t="str">
            <v>陇川县</v>
          </cell>
          <cell r="C137">
            <v>103</v>
          </cell>
          <cell r="D137">
            <v>30</v>
          </cell>
          <cell r="E137">
            <v>60</v>
          </cell>
          <cell r="F137">
            <v>193</v>
          </cell>
        </row>
        <row r="138">
          <cell r="B138" t="str">
            <v>瑞丽市</v>
          </cell>
        </row>
        <row r="138">
          <cell r="D138">
            <v>67</v>
          </cell>
          <cell r="E138">
            <v>23</v>
          </cell>
          <cell r="F138">
            <v>90</v>
          </cell>
        </row>
        <row r="139">
          <cell r="B139" t="str">
            <v>怒江州</v>
          </cell>
          <cell r="C139">
            <v>442</v>
          </cell>
          <cell r="D139">
            <v>401</v>
          </cell>
          <cell r="E139">
            <v>40</v>
          </cell>
          <cell r="F139">
            <v>883</v>
          </cell>
        </row>
        <row r="140">
          <cell r="B140" t="str">
            <v>州本级</v>
          </cell>
        </row>
        <row r="140">
          <cell r="D140">
            <v>59</v>
          </cell>
        </row>
        <row r="140">
          <cell r="F140">
            <v>59</v>
          </cell>
        </row>
        <row r="141">
          <cell r="B141" t="str">
            <v>兰坪县</v>
          </cell>
          <cell r="C141">
            <v>112</v>
          </cell>
          <cell r="D141">
            <v>30</v>
          </cell>
          <cell r="E141">
            <v>10</v>
          </cell>
          <cell r="F141">
            <v>152</v>
          </cell>
        </row>
        <row r="142">
          <cell r="B142" t="str">
            <v>福贡县</v>
          </cell>
          <cell r="C142">
            <v>112</v>
          </cell>
          <cell r="D142">
            <v>174</v>
          </cell>
          <cell r="E142">
            <v>8</v>
          </cell>
          <cell r="F142">
            <v>294</v>
          </cell>
        </row>
        <row r="143">
          <cell r="B143" t="str">
            <v>贡山县</v>
          </cell>
          <cell r="C143">
            <v>106</v>
          </cell>
          <cell r="D143">
            <v>30</v>
          </cell>
          <cell r="E143">
            <v>8</v>
          </cell>
          <cell r="F143">
            <v>144</v>
          </cell>
        </row>
        <row r="144">
          <cell r="B144" t="str">
            <v>泸水市</v>
          </cell>
          <cell r="C144">
            <v>112</v>
          </cell>
          <cell r="D144">
            <v>108</v>
          </cell>
          <cell r="E144">
            <v>14</v>
          </cell>
          <cell r="F144">
            <v>234</v>
          </cell>
        </row>
        <row r="145">
          <cell r="B145" t="str">
            <v>迪庆州</v>
          </cell>
          <cell r="C145">
            <v>324</v>
          </cell>
          <cell r="D145">
            <v>129</v>
          </cell>
          <cell r="E145">
            <v>89</v>
          </cell>
          <cell r="F145">
            <v>542</v>
          </cell>
        </row>
        <row r="146">
          <cell r="B146" t="str">
            <v>州本级</v>
          </cell>
        </row>
        <row r="146">
          <cell r="D146">
            <v>39</v>
          </cell>
        </row>
        <row r="146">
          <cell r="F146">
            <v>39</v>
          </cell>
        </row>
        <row r="147">
          <cell r="B147" t="str">
            <v>香格里拉市</v>
          </cell>
          <cell r="C147">
            <v>106</v>
          </cell>
          <cell r="D147">
            <v>0</v>
          </cell>
          <cell r="E147">
            <v>40</v>
          </cell>
          <cell r="F147">
            <v>146</v>
          </cell>
        </row>
        <row r="148">
          <cell r="B148" t="str">
            <v>维西县</v>
          </cell>
          <cell r="C148">
            <v>112</v>
          </cell>
          <cell r="D148">
            <v>30</v>
          </cell>
          <cell r="E148">
            <v>35</v>
          </cell>
          <cell r="F148">
            <v>177</v>
          </cell>
        </row>
        <row r="149">
          <cell r="B149" t="str">
            <v>德钦县</v>
          </cell>
          <cell r="C149">
            <v>106</v>
          </cell>
          <cell r="D149">
            <v>60</v>
          </cell>
          <cell r="E149">
            <v>14</v>
          </cell>
          <cell r="F149">
            <v>180</v>
          </cell>
        </row>
        <row r="150">
          <cell r="B150" t="str">
            <v>丽江市</v>
          </cell>
          <cell r="C150">
            <v>267</v>
          </cell>
          <cell r="D150">
            <v>859</v>
          </cell>
          <cell r="E150">
            <v>73</v>
          </cell>
          <cell r="F150">
            <v>1199</v>
          </cell>
        </row>
        <row r="151">
          <cell r="B151" t="str">
            <v>市本级</v>
          </cell>
        </row>
        <row r="151">
          <cell r="D151">
            <v>39</v>
          </cell>
        </row>
        <row r="151">
          <cell r="F151">
            <v>39</v>
          </cell>
        </row>
        <row r="152">
          <cell r="B152" t="str">
            <v>古城区</v>
          </cell>
        </row>
        <row r="152">
          <cell r="D152">
            <v>790</v>
          </cell>
          <cell r="E152">
            <v>15</v>
          </cell>
          <cell r="F152">
            <v>805</v>
          </cell>
        </row>
        <row r="153">
          <cell r="B153" t="str">
            <v>永胜县</v>
          </cell>
          <cell r="C153">
            <v>103</v>
          </cell>
          <cell r="D153">
            <v>0</v>
          </cell>
          <cell r="E153">
            <v>13</v>
          </cell>
          <cell r="F153">
            <v>116</v>
          </cell>
        </row>
        <row r="154">
          <cell r="B154" t="str">
            <v>华坪县</v>
          </cell>
        </row>
        <row r="154">
          <cell r="D154">
            <v>0</v>
          </cell>
          <cell r="E154">
            <v>15</v>
          </cell>
          <cell r="F154">
            <v>15</v>
          </cell>
        </row>
        <row r="155">
          <cell r="B155" t="str">
            <v>宁蒗县</v>
          </cell>
          <cell r="C155">
            <v>106</v>
          </cell>
          <cell r="D155">
            <v>30</v>
          </cell>
          <cell r="E155">
            <v>15</v>
          </cell>
          <cell r="F155">
            <v>151</v>
          </cell>
        </row>
        <row r="156">
          <cell r="B156" t="str">
            <v>玉龙县</v>
          </cell>
          <cell r="C156">
            <v>58</v>
          </cell>
          <cell r="D156">
            <v>0</v>
          </cell>
          <cell r="E156">
            <v>15</v>
          </cell>
          <cell r="F156">
            <v>73</v>
          </cell>
        </row>
        <row r="157">
          <cell r="B157" t="str">
            <v>临沧市</v>
          </cell>
          <cell r="C157">
            <v>602</v>
          </cell>
          <cell r="D157">
            <v>853</v>
          </cell>
          <cell r="E157">
            <v>423</v>
          </cell>
          <cell r="F157">
            <v>1878</v>
          </cell>
        </row>
        <row r="158">
          <cell r="B158" t="str">
            <v>市本级</v>
          </cell>
        </row>
        <row r="158">
          <cell r="D158">
            <v>59</v>
          </cell>
        </row>
        <row r="158">
          <cell r="F158">
            <v>59</v>
          </cell>
        </row>
        <row r="159">
          <cell r="B159" t="str">
            <v>凤庆县</v>
          </cell>
          <cell r="C159">
            <v>103</v>
          </cell>
          <cell r="D159">
            <v>0</v>
          </cell>
          <cell r="E159">
            <v>35</v>
          </cell>
          <cell r="F159">
            <v>138</v>
          </cell>
        </row>
        <row r="160">
          <cell r="B160" t="str">
            <v>云县</v>
          </cell>
          <cell r="C160">
            <v>58</v>
          </cell>
          <cell r="D160">
            <v>0</v>
          </cell>
          <cell r="E160">
            <v>20</v>
          </cell>
          <cell r="F160">
            <v>78</v>
          </cell>
        </row>
        <row r="161">
          <cell r="B161" t="str">
            <v>临翔区</v>
          </cell>
          <cell r="C161">
            <v>58</v>
          </cell>
          <cell r="D161">
            <v>0</v>
          </cell>
          <cell r="E161">
            <v>35</v>
          </cell>
          <cell r="F161">
            <v>93</v>
          </cell>
        </row>
        <row r="162">
          <cell r="B162" t="str">
            <v>永德县</v>
          </cell>
          <cell r="C162">
            <v>103</v>
          </cell>
          <cell r="D162">
            <v>30</v>
          </cell>
          <cell r="E162">
            <v>20</v>
          </cell>
          <cell r="F162">
            <v>153</v>
          </cell>
        </row>
        <row r="163">
          <cell r="B163" t="str">
            <v>镇康县</v>
          </cell>
          <cell r="C163">
            <v>58</v>
          </cell>
          <cell r="D163">
            <v>730</v>
          </cell>
          <cell r="E163">
            <v>25</v>
          </cell>
          <cell r="F163">
            <v>813</v>
          </cell>
        </row>
        <row r="164">
          <cell r="B164" t="str">
            <v>双江县</v>
          </cell>
          <cell r="C164">
            <v>58</v>
          </cell>
          <cell r="D164">
            <v>0</v>
          </cell>
          <cell r="E164">
            <v>218</v>
          </cell>
          <cell r="F164">
            <v>276</v>
          </cell>
        </row>
        <row r="165">
          <cell r="B165" t="str">
            <v>耿马县</v>
          </cell>
          <cell r="C165">
            <v>58</v>
          </cell>
          <cell r="D165">
            <v>30</v>
          </cell>
          <cell r="E165">
            <v>45</v>
          </cell>
          <cell r="F165">
            <v>133</v>
          </cell>
        </row>
        <row r="166">
          <cell r="B166" t="str">
            <v>沧源县</v>
          </cell>
          <cell r="C166">
            <v>106</v>
          </cell>
          <cell r="D166">
            <v>4</v>
          </cell>
          <cell r="E166">
            <v>25</v>
          </cell>
          <cell r="F166">
            <v>135</v>
          </cell>
        </row>
        <row r="167">
          <cell r="B167" t="str">
            <v>宣威市</v>
          </cell>
          <cell r="C167">
            <v>106</v>
          </cell>
          <cell r="D167">
            <v>30</v>
          </cell>
          <cell r="E167">
            <v>16</v>
          </cell>
          <cell r="F167">
            <v>152</v>
          </cell>
        </row>
        <row r="168">
          <cell r="B168" t="str">
            <v>腾冲市</v>
          </cell>
        </row>
        <row r="168">
          <cell r="D168">
            <v>31</v>
          </cell>
          <cell r="E168">
            <v>8</v>
          </cell>
          <cell r="F168">
            <v>39</v>
          </cell>
        </row>
        <row r="169">
          <cell r="B169" t="str">
            <v>镇雄县</v>
          </cell>
          <cell r="C169">
            <v>112</v>
          </cell>
          <cell r="D169">
            <v>60</v>
          </cell>
        </row>
        <row r="169">
          <cell r="F169">
            <v>172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7"/>
  <sheetViews>
    <sheetView workbookViewId="0">
      <pane xSplit="3" ySplit="6" topLeftCell="D19" activePane="bottomRight" state="frozen"/>
      <selection/>
      <selection pane="topRight"/>
      <selection pane="bottomLeft"/>
      <selection pane="bottomRight" activeCell="J30" sqref="J30"/>
    </sheetView>
  </sheetViews>
  <sheetFormatPr defaultColWidth="9" defaultRowHeight="13.5"/>
  <cols>
    <col min="1" max="1" width="4.875" style="9" customWidth="true"/>
    <col min="2" max="2" width="12.625" style="10" customWidth="true"/>
    <col min="3" max="3" width="6.875" style="9" customWidth="true"/>
    <col min="4" max="4" width="8.75" style="9" customWidth="true"/>
    <col min="5" max="5" width="9" style="11" customWidth="true"/>
    <col min="6" max="6" width="12.25" style="11" customWidth="true"/>
    <col min="7" max="7" width="10.125" style="11" customWidth="true"/>
    <col min="8" max="8" width="8.375" style="11" customWidth="true"/>
    <col min="9" max="9" width="10" style="11" customWidth="true"/>
    <col min="10" max="10" width="8.25" style="11" customWidth="true"/>
    <col min="11" max="11" width="7.75" style="11" customWidth="true"/>
    <col min="12" max="12" width="7.49166666666667" style="5" customWidth="true"/>
    <col min="13" max="13" width="7.75" style="5" customWidth="true"/>
    <col min="14" max="14" width="7.375" style="5" customWidth="true"/>
    <col min="15" max="15" width="10.5" style="5" customWidth="true"/>
    <col min="16" max="37" width="9" style="5"/>
  </cols>
  <sheetData>
    <row r="1" spans="1:37">
      <c r="A1" s="82" t="s">
        <v>0</v>
      </c>
      <c r="B1" s="83"/>
      <c r="C1" s="82"/>
      <c r="D1" s="84"/>
      <c r="E1" s="8"/>
      <c r="F1" s="8"/>
      <c r="G1" s="8"/>
      <c r="H1" s="8"/>
      <c r="I1" s="8"/>
      <c r="J1" s="8"/>
      <c r="K1" s="8"/>
      <c r="L1" s="8"/>
      <c r="M1" s="8"/>
      <c r="N1" s="8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ht="24" customHeight="true" spans="1:14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ht="17" customHeight="true" spans="1:15">
      <c r="A3" s="86"/>
      <c r="B3" s="87"/>
      <c r="C3" s="86"/>
      <c r="D3" s="86"/>
      <c r="E3" s="86"/>
      <c r="F3" s="86"/>
      <c r="G3" s="86"/>
      <c r="H3" s="86"/>
      <c r="I3" s="86"/>
      <c r="J3" s="86"/>
      <c r="K3" s="86"/>
      <c r="L3" s="8"/>
      <c r="M3" s="8"/>
      <c r="O3" s="101" t="s">
        <v>2</v>
      </c>
    </row>
    <row r="4" customFormat="true" ht="17" customHeight="true" spans="1:37">
      <c r="A4" s="88" t="s">
        <v>3</v>
      </c>
      <c r="B4" s="88" t="s">
        <v>4</v>
      </c>
      <c r="C4" s="88" t="s">
        <v>5</v>
      </c>
      <c r="D4" s="88" t="s">
        <v>6</v>
      </c>
      <c r="E4" s="98" t="s">
        <v>7</v>
      </c>
      <c r="F4" s="98"/>
      <c r="G4" s="98"/>
      <c r="H4" s="98"/>
      <c r="I4" s="98"/>
      <c r="J4" s="98"/>
      <c r="K4" s="100" t="s">
        <v>8</v>
      </c>
      <c r="L4" s="100" t="s">
        <v>9</v>
      </c>
      <c r="M4" s="100" t="s">
        <v>10</v>
      </c>
      <c r="N4" s="100" t="s">
        <v>11</v>
      </c>
      <c r="O4" s="102" t="s">
        <v>12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="81" customFormat="true" ht="19" customHeight="true" spans="1:37">
      <c r="A5" s="88"/>
      <c r="B5" s="88"/>
      <c r="C5" s="88"/>
      <c r="D5" s="88"/>
      <c r="E5" s="88" t="s">
        <v>13</v>
      </c>
      <c r="F5" s="99" t="s">
        <v>14</v>
      </c>
      <c r="G5" s="99"/>
      <c r="H5" s="99"/>
      <c r="I5" s="99"/>
      <c r="J5" s="99"/>
      <c r="K5" s="100"/>
      <c r="L5" s="100"/>
      <c r="M5" s="100"/>
      <c r="N5" s="100"/>
      <c r="O5" s="103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</row>
    <row r="6" s="81" customFormat="true" ht="57" customHeight="true" spans="1:37">
      <c r="A6" s="88"/>
      <c r="B6" s="88"/>
      <c r="C6" s="88"/>
      <c r="D6" s="88"/>
      <c r="E6" s="88"/>
      <c r="F6" s="100" t="s">
        <v>15</v>
      </c>
      <c r="G6" s="100" t="s">
        <v>16</v>
      </c>
      <c r="H6" s="100" t="s">
        <v>17</v>
      </c>
      <c r="I6" s="100" t="s">
        <v>18</v>
      </c>
      <c r="J6" s="88" t="s">
        <v>19</v>
      </c>
      <c r="K6" s="100"/>
      <c r="L6" s="100"/>
      <c r="M6" s="100"/>
      <c r="N6" s="100"/>
      <c r="O6" s="105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</row>
    <row r="7" s="3" customFormat="true" ht="17" customHeight="true" spans="1:37">
      <c r="A7" s="89"/>
      <c r="B7" s="90" t="s">
        <v>20</v>
      </c>
      <c r="C7" s="91"/>
      <c r="D7" s="92">
        <v>1587507</v>
      </c>
      <c r="E7" s="92">
        <v>1475401</v>
      </c>
      <c r="F7" s="92">
        <v>107893</v>
      </c>
      <c r="G7" s="92">
        <v>100000</v>
      </c>
      <c r="H7" s="92">
        <v>126738</v>
      </c>
      <c r="I7" s="92">
        <v>30000</v>
      </c>
      <c r="J7" s="92">
        <v>42612</v>
      </c>
      <c r="K7" s="92">
        <v>75834</v>
      </c>
      <c r="L7" s="92">
        <v>29605</v>
      </c>
      <c r="M7" s="92">
        <v>3177</v>
      </c>
      <c r="N7" s="92">
        <v>3490</v>
      </c>
      <c r="O7" s="10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ht="17" customHeight="true" spans="1:15">
      <c r="A8" s="89"/>
      <c r="B8" s="93" t="s">
        <v>21</v>
      </c>
      <c r="C8" s="94"/>
      <c r="D8" s="92">
        <v>32358</v>
      </c>
      <c r="E8" s="92">
        <v>32358</v>
      </c>
      <c r="F8" s="92"/>
      <c r="G8" s="92"/>
      <c r="H8" s="92">
        <v>32358</v>
      </c>
      <c r="I8" s="92"/>
      <c r="J8" s="92"/>
      <c r="K8" s="92"/>
      <c r="L8" s="92"/>
      <c r="M8" s="92"/>
      <c r="N8" s="92"/>
      <c r="O8" s="106"/>
    </row>
    <row r="9" s="6" customFormat="true" ht="17" customHeight="true" spans="1:37">
      <c r="A9" s="89"/>
      <c r="B9" s="95" t="s">
        <v>22</v>
      </c>
      <c r="C9" s="91"/>
      <c r="D9" s="92">
        <v>63229</v>
      </c>
      <c r="E9" s="92">
        <v>57101</v>
      </c>
      <c r="F9" s="92">
        <v>7659</v>
      </c>
      <c r="G9" s="92">
        <v>3213</v>
      </c>
      <c r="H9" s="92">
        <v>1147</v>
      </c>
      <c r="I9" s="92">
        <v>3000</v>
      </c>
      <c r="J9" s="92">
        <v>0</v>
      </c>
      <c r="K9" s="92">
        <v>4851</v>
      </c>
      <c r="L9" s="92">
        <v>1013</v>
      </c>
      <c r="M9" s="92">
        <v>0</v>
      </c>
      <c r="N9" s="92">
        <v>264</v>
      </c>
      <c r="O9" s="106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ht="45" spans="1:15">
      <c r="A10" s="89"/>
      <c r="B10" s="96" t="s">
        <v>23</v>
      </c>
      <c r="C10" s="94"/>
      <c r="D10" s="92">
        <v>1466</v>
      </c>
      <c r="E10" s="92">
        <v>1372</v>
      </c>
      <c r="F10" s="92"/>
      <c r="G10" s="92"/>
      <c r="H10" s="92">
        <v>904</v>
      </c>
      <c r="I10" s="92"/>
      <c r="J10" s="92"/>
      <c r="K10" s="92"/>
      <c r="L10" s="92"/>
      <c r="M10" s="92"/>
      <c r="N10" s="92">
        <v>94</v>
      </c>
      <c r="O10" s="107" t="s">
        <v>24</v>
      </c>
    </row>
    <row r="11" s="7" customFormat="true" ht="14.25" spans="1:37">
      <c r="A11" s="89"/>
      <c r="B11" s="96" t="s">
        <v>25</v>
      </c>
      <c r="C11" s="94"/>
      <c r="D11" s="92">
        <v>61763</v>
      </c>
      <c r="E11" s="92">
        <v>55729</v>
      </c>
      <c r="F11" s="92">
        <v>7659</v>
      </c>
      <c r="G11" s="92">
        <v>3213</v>
      </c>
      <c r="H11" s="92">
        <v>243</v>
      </c>
      <c r="I11" s="92">
        <v>3000</v>
      </c>
      <c r="J11" s="92">
        <v>0</v>
      </c>
      <c r="K11" s="92">
        <v>4851</v>
      </c>
      <c r="L11" s="92">
        <v>1013</v>
      </c>
      <c r="M11" s="92">
        <v>0</v>
      </c>
      <c r="N11" s="92">
        <v>170</v>
      </c>
      <c r="O11" s="108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="5" customFormat="true" ht="14.25" spans="1:15">
      <c r="A12" s="94">
        <v>1</v>
      </c>
      <c r="B12" s="97" t="s">
        <v>26</v>
      </c>
      <c r="C12" s="94"/>
      <c r="D12" s="92">
        <v>658</v>
      </c>
      <c r="E12" s="92">
        <v>508</v>
      </c>
      <c r="F12" s="92">
        <v>404</v>
      </c>
      <c r="G12" s="92">
        <v>0</v>
      </c>
      <c r="H12" s="92"/>
      <c r="I12" s="92">
        <v>0</v>
      </c>
      <c r="J12" s="92"/>
      <c r="K12" s="92">
        <v>150</v>
      </c>
      <c r="L12" s="92"/>
      <c r="M12" s="92"/>
      <c r="N12" s="92"/>
      <c r="O12" s="108"/>
    </row>
    <row r="13" ht="14.25" spans="1:15">
      <c r="A13" s="94">
        <v>2</v>
      </c>
      <c r="B13" s="97" t="s">
        <v>27</v>
      </c>
      <c r="C13" s="94"/>
      <c r="D13" s="92">
        <v>300</v>
      </c>
      <c r="E13" s="92">
        <v>100</v>
      </c>
      <c r="F13" s="92">
        <v>0</v>
      </c>
      <c r="G13" s="92">
        <v>0</v>
      </c>
      <c r="H13" s="92"/>
      <c r="I13" s="92">
        <v>0</v>
      </c>
      <c r="J13" s="92"/>
      <c r="K13" s="92">
        <v>200</v>
      </c>
      <c r="L13" s="92"/>
      <c r="M13" s="92"/>
      <c r="N13" s="92"/>
      <c r="O13" s="108"/>
    </row>
    <row r="14" ht="14.25" spans="1:15">
      <c r="A14" s="94">
        <v>3</v>
      </c>
      <c r="B14" s="97" t="s">
        <v>28</v>
      </c>
      <c r="C14" s="94"/>
      <c r="D14" s="92">
        <v>351</v>
      </c>
      <c r="E14" s="92">
        <v>0</v>
      </c>
      <c r="F14" s="92">
        <v>0</v>
      </c>
      <c r="G14" s="92">
        <v>0</v>
      </c>
      <c r="H14" s="92"/>
      <c r="I14" s="92">
        <v>0</v>
      </c>
      <c r="J14" s="92"/>
      <c r="K14" s="92">
        <v>351</v>
      </c>
      <c r="L14" s="92"/>
      <c r="M14" s="92"/>
      <c r="N14" s="92"/>
      <c r="O14" s="108"/>
    </row>
    <row r="15" ht="14.25" spans="1:15">
      <c r="A15" s="94">
        <v>4</v>
      </c>
      <c r="B15" s="97" t="s">
        <v>29</v>
      </c>
      <c r="C15" s="94"/>
      <c r="D15" s="92">
        <v>0</v>
      </c>
      <c r="E15" s="92">
        <v>0</v>
      </c>
      <c r="F15" s="92">
        <v>0</v>
      </c>
      <c r="G15" s="92">
        <v>0</v>
      </c>
      <c r="H15" s="92"/>
      <c r="I15" s="92">
        <v>0</v>
      </c>
      <c r="J15" s="92"/>
      <c r="K15" s="92">
        <v>0</v>
      </c>
      <c r="L15" s="92"/>
      <c r="M15" s="92"/>
      <c r="N15" s="92"/>
      <c r="O15" s="108"/>
    </row>
    <row r="16" ht="14.25" spans="1:15">
      <c r="A16" s="94">
        <v>5</v>
      </c>
      <c r="B16" s="97" t="s">
        <v>30</v>
      </c>
      <c r="C16" s="94"/>
      <c r="D16" s="92">
        <v>0</v>
      </c>
      <c r="E16" s="92">
        <v>0</v>
      </c>
      <c r="F16" s="92">
        <v>0</v>
      </c>
      <c r="G16" s="92">
        <v>0</v>
      </c>
      <c r="H16" s="92"/>
      <c r="I16" s="92">
        <v>0</v>
      </c>
      <c r="J16" s="92"/>
      <c r="K16" s="92">
        <v>0</v>
      </c>
      <c r="L16" s="92"/>
      <c r="M16" s="92"/>
      <c r="N16" s="92"/>
      <c r="O16" s="108"/>
    </row>
    <row r="17" ht="14.25" spans="1:15">
      <c r="A17" s="94">
        <v>6</v>
      </c>
      <c r="B17" s="97" t="s">
        <v>31</v>
      </c>
      <c r="C17" s="94"/>
      <c r="D17" s="92">
        <v>400</v>
      </c>
      <c r="E17" s="92">
        <v>0</v>
      </c>
      <c r="F17" s="92">
        <v>0</v>
      </c>
      <c r="G17" s="92">
        <v>0</v>
      </c>
      <c r="H17" s="92"/>
      <c r="I17" s="92">
        <v>0</v>
      </c>
      <c r="J17" s="92"/>
      <c r="K17" s="92">
        <v>400</v>
      </c>
      <c r="L17" s="92"/>
      <c r="M17" s="92"/>
      <c r="N17" s="92"/>
      <c r="O17" s="108"/>
    </row>
    <row r="18" ht="14.25" spans="1:15">
      <c r="A18" s="94">
        <v>7</v>
      </c>
      <c r="B18" s="97" t="s">
        <v>32</v>
      </c>
      <c r="C18" s="94"/>
      <c r="D18" s="92">
        <v>2219</v>
      </c>
      <c r="E18" s="92">
        <v>1869</v>
      </c>
      <c r="F18" s="92">
        <v>690</v>
      </c>
      <c r="G18" s="92">
        <v>0</v>
      </c>
      <c r="H18" s="92">
        <v>0</v>
      </c>
      <c r="I18" s="92">
        <v>0</v>
      </c>
      <c r="J18" s="92"/>
      <c r="K18" s="92">
        <v>350</v>
      </c>
      <c r="L18" s="92"/>
      <c r="M18" s="92"/>
      <c r="N18" s="92"/>
      <c r="O18" s="108"/>
    </row>
    <row r="19" s="4" customFormat="true" ht="14.25" spans="1:37">
      <c r="A19" s="94">
        <v>8</v>
      </c>
      <c r="B19" s="97" t="s">
        <v>33</v>
      </c>
      <c r="C19" s="94"/>
      <c r="D19" s="92">
        <v>1832</v>
      </c>
      <c r="E19" s="92">
        <v>1496</v>
      </c>
      <c r="F19" s="92">
        <v>777</v>
      </c>
      <c r="G19" s="92">
        <v>0</v>
      </c>
      <c r="H19" s="92"/>
      <c r="I19" s="92">
        <v>0</v>
      </c>
      <c r="J19" s="92"/>
      <c r="K19" s="92">
        <v>336</v>
      </c>
      <c r="L19" s="92"/>
      <c r="M19" s="92"/>
      <c r="N19" s="92"/>
      <c r="O19" s="10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ht="14.25" spans="1:15">
      <c r="A20" s="94">
        <v>9</v>
      </c>
      <c r="B20" s="97" t="s">
        <v>34</v>
      </c>
      <c r="C20" s="94"/>
      <c r="D20" s="92">
        <v>2027</v>
      </c>
      <c r="E20" s="92">
        <v>1492</v>
      </c>
      <c r="F20" s="92">
        <v>2</v>
      </c>
      <c r="G20" s="92">
        <v>0</v>
      </c>
      <c r="H20" s="92">
        <v>0</v>
      </c>
      <c r="I20" s="92">
        <v>0</v>
      </c>
      <c r="J20" s="92"/>
      <c r="K20" s="92">
        <v>450</v>
      </c>
      <c r="L20" s="92"/>
      <c r="M20" s="92"/>
      <c r="N20" s="92">
        <v>85</v>
      </c>
      <c r="O20" s="108"/>
    </row>
    <row r="21" ht="14.25" spans="1:15">
      <c r="A21" s="94">
        <v>10</v>
      </c>
      <c r="B21" s="97" t="s">
        <v>35</v>
      </c>
      <c r="C21" s="94"/>
      <c r="D21" s="92">
        <v>2318</v>
      </c>
      <c r="E21" s="92">
        <v>1883</v>
      </c>
      <c r="F21" s="92">
        <v>676</v>
      </c>
      <c r="G21" s="92">
        <v>0</v>
      </c>
      <c r="H21" s="92"/>
      <c r="I21" s="92">
        <v>0</v>
      </c>
      <c r="J21" s="92"/>
      <c r="K21" s="92">
        <v>350</v>
      </c>
      <c r="L21" s="92"/>
      <c r="M21" s="92"/>
      <c r="N21" s="92">
        <v>85</v>
      </c>
      <c r="O21" s="108"/>
    </row>
    <row r="22" ht="14.25" spans="1:15">
      <c r="A22" s="94">
        <v>11</v>
      </c>
      <c r="B22" s="97" t="s">
        <v>36</v>
      </c>
      <c r="C22" s="94"/>
      <c r="D22" s="92">
        <v>2791</v>
      </c>
      <c r="E22" s="92">
        <v>2250</v>
      </c>
      <c r="F22" s="92">
        <v>990</v>
      </c>
      <c r="G22" s="92">
        <v>0</v>
      </c>
      <c r="H22" s="92">
        <v>0</v>
      </c>
      <c r="I22" s="92">
        <v>0</v>
      </c>
      <c r="J22" s="92"/>
      <c r="K22" s="92">
        <v>541</v>
      </c>
      <c r="L22" s="92"/>
      <c r="M22" s="92"/>
      <c r="N22" s="92"/>
      <c r="O22" s="108"/>
    </row>
    <row r="23" ht="14.25" spans="1:15">
      <c r="A23" s="94">
        <v>12</v>
      </c>
      <c r="B23" s="97" t="s">
        <v>37</v>
      </c>
      <c r="C23" s="94" t="s">
        <v>38</v>
      </c>
      <c r="D23" s="92">
        <v>11595</v>
      </c>
      <c r="E23" s="92">
        <v>10954</v>
      </c>
      <c r="F23" s="92">
        <v>763</v>
      </c>
      <c r="G23" s="92">
        <v>0</v>
      </c>
      <c r="H23" s="92">
        <v>0</v>
      </c>
      <c r="I23" s="92">
        <v>3000</v>
      </c>
      <c r="J23" s="92"/>
      <c r="K23" s="92">
        <v>641</v>
      </c>
      <c r="L23" s="92"/>
      <c r="M23" s="92"/>
      <c r="N23" s="92">
        <v>0</v>
      </c>
      <c r="O23" s="108"/>
    </row>
    <row r="24" s="8" customFormat="true" ht="14.25" spans="1:16">
      <c r="A24" s="94">
        <v>13</v>
      </c>
      <c r="B24" s="97" t="s">
        <v>39</v>
      </c>
      <c r="C24" s="94" t="s">
        <v>40</v>
      </c>
      <c r="D24" s="92">
        <v>24844</v>
      </c>
      <c r="E24" s="92">
        <v>23686</v>
      </c>
      <c r="F24" s="92">
        <v>1806</v>
      </c>
      <c r="G24" s="92">
        <v>3213</v>
      </c>
      <c r="H24" s="92">
        <v>243</v>
      </c>
      <c r="I24" s="92">
        <v>0</v>
      </c>
      <c r="J24" s="92"/>
      <c r="K24" s="92">
        <v>541</v>
      </c>
      <c r="L24" s="92">
        <v>617</v>
      </c>
      <c r="M24" s="92"/>
      <c r="N24" s="92"/>
      <c r="O24" s="109"/>
      <c r="P24" s="5"/>
    </row>
    <row r="25" ht="14.25" spans="1:15">
      <c r="A25" s="94">
        <v>14</v>
      </c>
      <c r="B25" s="97" t="s">
        <v>41</v>
      </c>
      <c r="C25" s="94" t="s">
        <v>38</v>
      </c>
      <c r="D25" s="92">
        <v>12428</v>
      </c>
      <c r="E25" s="92">
        <v>11491</v>
      </c>
      <c r="F25" s="92">
        <v>1551</v>
      </c>
      <c r="G25" s="92">
        <v>0</v>
      </c>
      <c r="H25" s="92">
        <v>0</v>
      </c>
      <c r="I25" s="92">
        <v>0</v>
      </c>
      <c r="J25" s="92"/>
      <c r="K25" s="92">
        <v>541</v>
      </c>
      <c r="L25" s="92">
        <v>396</v>
      </c>
      <c r="M25" s="92"/>
      <c r="N25" s="92"/>
      <c r="O25" s="108"/>
    </row>
    <row r="26" s="6" customFormat="true" ht="14.25" spans="1:37">
      <c r="A26" s="89"/>
      <c r="B26" s="95" t="s">
        <v>42</v>
      </c>
      <c r="C26" s="91"/>
      <c r="D26" s="92">
        <v>378106</v>
      </c>
      <c r="E26" s="92">
        <v>368540</v>
      </c>
      <c r="F26" s="92">
        <v>13823</v>
      </c>
      <c r="G26" s="92">
        <v>49480</v>
      </c>
      <c r="H26" s="92">
        <v>43296</v>
      </c>
      <c r="I26" s="92">
        <v>3000</v>
      </c>
      <c r="J26" s="92">
        <v>0</v>
      </c>
      <c r="K26" s="92">
        <v>5137</v>
      </c>
      <c r="L26" s="92">
        <v>4335</v>
      </c>
      <c r="M26" s="92">
        <v>0</v>
      </c>
      <c r="N26" s="92">
        <v>94</v>
      </c>
      <c r="O26" s="108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ht="14.25" spans="1:15">
      <c r="A27" s="89"/>
      <c r="B27" s="96" t="s">
        <v>43</v>
      </c>
      <c r="C27" s="94"/>
      <c r="D27" s="92">
        <v>25310</v>
      </c>
      <c r="E27" s="92">
        <v>25310</v>
      </c>
      <c r="F27" s="92"/>
      <c r="G27" s="92"/>
      <c r="H27" s="92">
        <v>25310</v>
      </c>
      <c r="I27" s="92"/>
      <c r="J27" s="92"/>
      <c r="K27" s="92"/>
      <c r="L27" s="92"/>
      <c r="M27" s="92"/>
      <c r="N27" s="92"/>
      <c r="O27" s="108"/>
    </row>
    <row r="28" s="7" customFormat="true" ht="14.25" spans="1:37">
      <c r="A28" s="89"/>
      <c r="B28" s="96" t="s">
        <v>25</v>
      </c>
      <c r="C28" s="94"/>
      <c r="D28" s="92">
        <v>352796</v>
      </c>
      <c r="E28" s="92">
        <v>343230</v>
      </c>
      <c r="F28" s="92">
        <v>13823</v>
      </c>
      <c r="G28" s="92">
        <v>49480</v>
      </c>
      <c r="H28" s="92">
        <v>17986</v>
      </c>
      <c r="I28" s="92">
        <v>3000</v>
      </c>
      <c r="J28" s="92">
        <v>0</v>
      </c>
      <c r="K28" s="92">
        <v>5137</v>
      </c>
      <c r="L28" s="92">
        <v>4335</v>
      </c>
      <c r="M28" s="92">
        <v>0</v>
      </c>
      <c r="N28" s="92">
        <v>94</v>
      </c>
      <c r="O28" s="108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ht="14.25" spans="1:15">
      <c r="A29" s="94">
        <v>15</v>
      </c>
      <c r="B29" s="97" t="s">
        <v>44</v>
      </c>
      <c r="C29" s="94" t="s">
        <v>40</v>
      </c>
      <c r="D29" s="92">
        <v>46979</v>
      </c>
      <c r="E29" s="92">
        <v>45859</v>
      </c>
      <c r="F29" s="92">
        <v>1175</v>
      </c>
      <c r="G29" s="92">
        <v>14633</v>
      </c>
      <c r="H29" s="92">
        <v>1295</v>
      </c>
      <c r="I29" s="92">
        <v>0</v>
      </c>
      <c r="J29" s="92"/>
      <c r="K29" s="92">
        <v>341</v>
      </c>
      <c r="L29" s="92">
        <v>779</v>
      </c>
      <c r="M29" s="92"/>
      <c r="N29" s="92"/>
      <c r="O29" s="108"/>
    </row>
    <row r="30" ht="14.25" spans="1:15">
      <c r="A30" s="94">
        <v>16</v>
      </c>
      <c r="B30" s="97" t="s">
        <v>45</v>
      </c>
      <c r="C30" s="94" t="s">
        <v>40</v>
      </c>
      <c r="D30" s="92">
        <v>32582</v>
      </c>
      <c r="E30" s="92">
        <v>31832</v>
      </c>
      <c r="F30" s="92">
        <v>962</v>
      </c>
      <c r="G30" s="92">
        <v>9874</v>
      </c>
      <c r="H30" s="92">
        <v>670</v>
      </c>
      <c r="I30" s="92">
        <v>0</v>
      </c>
      <c r="J30" s="92"/>
      <c r="K30" s="92">
        <v>350</v>
      </c>
      <c r="L30" s="92">
        <v>400</v>
      </c>
      <c r="M30" s="92"/>
      <c r="N30" s="92"/>
      <c r="O30" s="108"/>
    </row>
    <row r="31" ht="14.25" spans="1:15">
      <c r="A31" s="94">
        <v>17</v>
      </c>
      <c r="B31" s="97" t="s">
        <v>46</v>
      </c>
      <c r="C31" s="94" t="s">
        <v>40</v>
      </c>
      <c r="D31" s="92">
        <v>27431</v>
      </c>
      <c r="E31" s="92">
        <v>26390</v>
      </c>
      <c r="F31" s="92">
        <v>1756</v>
      </c>
      <c r="G31" s="92">
        <v>130</v>
      </c>
      <c r="H31" s="92">
        <v>752</v>
      </c>
      <c r="I31" s="92">
        <v>0</v>
      </c>
      <c r="J31" s="92"/>
      <c r="K31" s="92">
        <v>641</v>
      </c>
      <c r="L31" s="92">
        <v>400</v>
      </c>
      <c r="M31" s="92"/>
      <c r="N31" s="92">
        <v>0</v>
      </c>
      <c r="O31" s="108"/>
    </row>
    <row r="32" ht="14.25" spans="1:15">
      <c r="A32" s="94">
        <v>18</v>
      </c>
      <c r="B32" s="97" t="s">
        <v>47</v>
      </c>
      <c r="C32" s="94" t="s">
        <v>40</v>
      </c>
      <c r="D32" s="92">
        <v>24162</v>
      </c>
      <c r="E32" s="92">
        <v>23327</v>
      </c>
      <c r="F32" s="92">
        <v>1962</v>
      </c>
      <c r="G32" s="92">
        <v>4136</v>
      </c>
      <c r="H32" s="92">
        <v>936</v>
      </c>
      <c r="I32" s="92">
        <v>3000</v>
      </c>
      <c r="J32" s="92"/>
      <c r="K32" s="92">
        <v>341</v>
      </c>
      <c r="L32" s="92">
        <v>400</v>
      </c>
      <c r="M32" s="92"/>
      <c r="N32" s="92">
        <v>94</v>
      </c>
      <c r="O32" s="108"/>
    </row>
    <row r="33" ht="14.25" spans="1:15">
      <c r="A33" s="94">
        <v>19</v>
      </c>
      <c r="B33" s="97" t="s">
        <v>48</v>
      </c>
      <c r="C33" s="94" t="s">
        <v>40</v>
      </c>
      <c r="D33" s="92">
        <v>22512</v>
      </c>
      <c r="E33" s="92">
        <v>21612</v>
      </c>
      <c r="F33" s="92">
        <v>756</v>
      </c>
      <c r="G33" s="92">
        <v>122</v>
      </c>
      <c r="H33" s="92">
        <v>984</v>
      </c>
      <c r="I33" s="92">
        <v>0</v>
      </c>
      <c r="J33" s="92"/>
      <c r="K33" s="92">
        <v>500</v>
      </c>
      <c r="L33" s="92">
        <v>400</v>
      </c>
      <c r="M33" s="92"/>
      <c r="N33" s="92">
        <v>0</v>
      </c>
      <c r="O33" s="108"/>
    </row>
    <row r="34" ht="14.25" spans="1:15">
      <c r="A34" s="94">
        <v>20</v>
      </c>
      <c r="B34" s="97" t="s">
        <v>49</v>
      </c>
      <c r="C34" s="94" t="s">
        <v>40</v>
      </c>
      <c r="D34" s="92">
        <v>32265</v>
      </c>
      <c r="E34" s="92">
        <v>31315</v>
      </c>
      <c r="F34" s="92">
        <v>1794</v>
      </c>
      <c r="G34" s="92">
        <v>3055</v>
      </c>
      <c r="H34" s="92">
        <v>1474</v>
      </c>
      <c r="I34" s="92">
        <v>0</v>
      </c>
      <c r="J34" s="92"/>
      <c r="K34" s="92">
        <v>550</v>
      </c>
      <c r="L34" s="92">
        <v>400</v>
      </c>
      <c r="M34" s="92"/>
      <c r="N34" s="92"/>
      <c r="O34" s="108"/>
    </row>
    <row r="35" ht="14.25" spans="1:15">
      <c r="A35" s="94">
        <v>21</v>
      </c>
      <c r="B35" s="97" t="s">
        <v>50</v>
      </c>
      <c r="C35" s="94" t="s">
        <v>38</v>
      </c>
      <c r="D35" s="92">
        <v>10851</v>
      </c>
      <c r="E35" s="92">
        <v>10110</v>
      </c>
      <c r="F35" s="92">
        <v>1759</v>
      </c>
      <c r="G35" s="92">
        <v>850</v>
      </c>
      <c r="H35" s="92">
        <v>286</v>
      </c>
      <c r="I35" s="92">
        <v>0</v>
      </c>
      <c r="J35" s="92"/>
      <c r="K35" s="92">
        <v>341</v>
      </c>
      <c r="L35" s="92">
        <v>400</v>
      </c>
      <c r="M35" s="92"/>
      <c r="N35" s="92"/>
      <c r="O35" s="108"/>
    </row>
    <row r="36" s="4" customFormat="true" ht="14.25" spans="1:16">
      <c r="A36" s="94">
        <v>22</v>
      </c>
      <c r="B36" s="97" t="s">
        <v>51</v>
      </c>
      <c r="C36" s="94" t="s">
        <v>40</v>
      </c>
      <c r="D36" s="92">
        <v>100628</v>
      </c>
      <c r="E36" s="92">
        <v>99787</v>
      </c>
      <c r="F36" s="92">
        <v>1270</v>
      </c>
      <c r="G36" s="92">
        <v>9796</v>
      </c>
      <c r="H36" s="92">
        <v>9615</v>
      </c>
      <c r="I36" s="92">
        <v>0</v>
      </c>
      <c r="J36" s="92"/>
      <c r="K36" s="92">
        <v>441</v>
      </c>
      <c r="L36" s="92">
        <v>400</v>
      </c>
      <c r="M36" s="92"/>
      <c r="N36" s="92"/>
      <c r="O36" s="108"/>
      <c r="P36" s="5"/>
    </row>
    <row r="37" ht="14.25" spans="1:15">
      <c r="A37" s="94">
        <v>23</v>
      </c>
      <c r="B37" s="97" t="s">
        <v>52</v>
      </c>
      <c r="C37" s="94" t="s">
        <v>40</v>
      </c>
      <c r="D37" s="92">
        <v>41480</v>
      </c>
      <c r="E37" s="92">
        <v>40439</v>
      </c>
      <c r="F37" s="92">
        <v>997</v>
      </c>
      <c r="G37" s="92">
        <v>5884</v>
      </c>
      <c r="H37" s="92">
        <v>1752</v>
      </c>
      <c r="I37" s="92">
        <v>0</v>
      </c>
      <c r="J37" s="92"/>
      <c r="K37" s="92">
        <v>641</v>
      </c>
      <c r="L37" s="92">
        <v>400</v>
      </c>
      <c r="M37" s="92"/>
      <c r="N37" s="92"/>
      <c r="O37" s="108"/>
    </row>
    <row r="38" ht="14.25" spans="1:15">
      <c r="A38" s="94">
        <v>24</v>
      </c>
      <c r="B38" s="97" t="s">
        <v>53</v>
      </c>
      <c r="C38" s="94" t="s">
        <v>38</v>
      </c>
      <c r="D38" s="92">
        <v>11402</v>
      </c>
      <c r="E38" s="92">
        <v>10605</v>
      </c>
      <c r="F38" s="92">
        <v>944</v>
      </c>
      <c r="G38" s="92">
        <v>1000</v>
      </c>
      <c r="H38" s="92">
        <v>222</v>
      </c>
      <c r="I38" s="92">
        <v>0</v>
      </c>
      <c r="J38" s="92"/>
      <c r="K38" s="92">
        <v>441</v>
      </c>
      <c r="L38" s="92">
        <v>356</v>
      </c>
      <c r="M38" s="92"/>
      <c r="N38" s="92">
        <v>0</v>
      </c>
      <c r="O38" s="108"/>
    </row>
    <row r="39" ht="14.25" spans="1:15">
      <c r="A39" s="94">
        <v>25</v>
      </c>
      <c r="B39" s="97" t="s">
        <v>54</v>
      </c>
      <c r="C39" s="94"/>
      <c r="D39" s="92">
        <v>2504</v>
      </c>
      <c r="E39" s="92">
        <v>1954</v>
      </c>
      <c r="F39" s="92">
        <v>448</v>
      </c>
      <c r="G39" s="92">
        <v>0</v>
      </c>
      <c r="H39" s="92"/>
      <c r="I39" s="92">
        <v>0</v>
      </c>
      <c r="J39" s="92"/>
      <c r="K39" s="92">
        <v>550</v>
      </c>
      <c r="L39" s="92"/>
      <c r="M39" s="92"/>
      <c r="N39" s="92"/>
      <c r="O39" s="108"/>
    </row>
    <row r="40" s="6" customFormat="true" ht="14.25" spans="1:37">
      <c r="A40" s="89"/>
      <c r="B40" s="95" t="s">
        <v>55</v>
      </c>
      <c r="C40" s="91"/>
      <c r="D40" s="92">
        <v>155730</v>
      </c>
      <c r="E40" s="92">
        <v>148555</v>
      </c>
      <c r="F40" s="92">
        <v>5643</v>
      </c>
      <c r="G40" s="92">
        <v>18792</v>
      </c>
      <c r="H40" s="92">
        <v>19280</v>
      </c>
      <c r="I40" s="92">
        <v>0</v>
      </c>
      <c r="J40" s="92">
        <v>0</v>
      </c>
      <c r="K40" s="92">
        <v>4523</v>
      </c>
      <c r="L40" s="92">
        <v>2444</v>
      </c>
      <c r="M40" s="92">
        <v>0</v>
      </c>
      <c r="N40" s="92">
        <v>208</v>
      </c>
      <c r="O40" s="108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ht="14.25" spans="1:15">
      <c r="A41" s="89"/>
      <c r="B41" s="96" t="s">
        <v>56</v>
      </c>
      <c r="C41" s="94"/>
      <c r="D41" s="92">
        <v>10590</v>
      </c>
      <c r="E41" s="92">
        <v>10481</v>
      </c>
      <c r="F41" s="92"/>
      <c r="G41" s="92"/>
      <c r="H41" s="92">
        <v>10481</v>
      </c>
      <c r="I41" s="92"/>
      <c r="J41" s="92"/>
      <c r="K41" s="92"/>
      <c r="L41" s="92"/>
      <c r="M41" s="92"/>
      <c r="N41" s="92">
        <v>109</v>
      </c>
      <c r="O41" s="108"/>
    </row>
    <row r="42" s="7" customFormat="true" ht="14.25" spans="1:37">
      <c r="A42" s="89"/>
      <c r="B42" s="96" t="s">
        <v>25</v>
      </c>
      <c r="C42" s="94"/>
      <c r="D42" s="92">
        <v>145140</v>
      </c>
      <c r="E42" s="92">
        <v>138074</v>
      </c>
      <c r="F42" s="92">
        <v>5643</v>
      </c>
      <c r="G42" s="92">
        <v>18792</v>
      </c>
      <c r="H42" s="92">
        <v>8799</v>
      </c>
      <c r="I42" s="92">
        <v>0</v>
      </c>
      <c r="J42" s="92">
        <v>0</v>
      </c>
      <c r="K42" s="92">
        <v>4523</v>
      </c>
      <c r="L42" s="92">
        <v>2444</v>
      </c>
      <c r="M42" s="92">
        <v>0</v>
      </c>
      <c r="N42" s="92">
        <v>99</v>
      </c>
      <c r="O42" s="108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ht="14.25" spans="1:15">
      <c r="A43" s="94">
        <v>26</v>
      </c>
      <c r="B43" s="97" t="s">
        <v>57</v>
      </c>
      <c r="C43" s="94"/>
      <c r="D43" s="92">
        <v>2399</v>
      </c>
      <c r="E43" s="92">
        <v>1858</v>
      </c>
      <c r="F43" s="92">
        <v>663</v>
      </c>
      <c r="G43" s="92">
        <v>0</v>
      </c>
      <c r="H43" s="92">
        <v>0</v>
      </c>
      <c r="I43" s="92">
        <v>0</v>
      </c>
      <c r="J43" s="92"/>
      <c r="K43" s="92">
        <v>541</v>
      </c>
      <c r="L43" s="92"/>
      <c r="M43" s="92"/>
      <c r="N43" s="92"/>
      <c r="O43" s="108"/>
    </row>
    <row r="44" ht="14.25" spans="1:15">
      <c r="A44" s="94">
        <v>27</v>
      </c>
      <c r="B44" s="97" t="s">
        <v>58</v>
      </c>
      <c r="C44" s="94"/>
      <c r="D44" s="92">
        <v>3306</v>
      </c>
      <c r="E44" s="92">
        <v>2956</v>
      </c>
      <c r="F44" s="92">
        <v>672</v>
      </c>
      <c r="G44" s="92">
        <v>0</v>
      </c>
      <c r="H44" s="92">
        <v>11</v>
      </c>
      <c r="I44" s="92">
        <v>0</v>
      </c>
      <c r="J44" s="92"/>
      <c r="K44" s="92">
        <v>350</v>
      </c>
      <c r="L44" s="92"/>
      <c r="M44" s="92"/>
      <c r="N44" s="92"/>
      <c r="O44" s="108"/>
    </row>
    <row r="45" ht="14.25" spans="1:15">
      <c r="A45" s="94">
        <v>28</v>
      </c>
      <c r="B45" s="97" t="s">
        <v>59</v>
      </c>
      <c r="C45" s="94"/>
      <c r="D45" s="92">
        <v>2680</v>
      </c>
      <c r="E45" s="92">
        <v>2339</v>
      </c>
      <c r="F45" s="92">
        <v>508</v>
      </c>
      <c r="G45" s="92">
        <v>0</v>
      </c>
      <c r="H45" s="92">
        <v>0</v>
      </c>
      <c r="I45" s="92">
        <v>0</v>
      </c>
      <c r="J45" s="92"/>
      <c r="K45" s="92">
        <v>341</v>
      </c>
      <c r="L45" s="92"/>
      <c r="M45" s="92"/>
      <c r="N45" s="92"/>
      <c r="O45" s="108"/>
    </row>
    <row r="46" ht="14.25" spans="1:15">
      <c r="A46" s="94">
        <v>29</v>
      </c>
      <c r="B46" s="97" t="s">
        <v>60</v>
      </c>
      <c r="C46" s="94" t="s">
        <v>40</v>
      </c>
      <c r="D46" s="92">
        <v>34651</v>
      </c>
      <c r="E46" s="92">
        <v>33407</v>
      </c>
      <c r="F46" s="92">
        <v>1034</v>
      </c>
      <c r="G46" s="92">
        <v>4009</v>
      </c>
      <c r="H46" s="92">
        <v>5590</v>
      </c>
      <c r="I46" s="92">
        <v>0</v>
      </c>
      <c r="J46" s="92"/>
      <c r="K46" s="92">
        <v>950</v>
      </c>
      <c r="L46" s="92">
        <v>294</v>
      </c>
      <c r="M46" s="92"/>
      <c r="N46" s="92"/>
      <c r="O46" s="108"/>
    </row>
    <row r="47" ht="14.25" spans="1:15">
      <c r="A47" s="94">
        <v>30</v>
      </c>
      <c r="B47" s="97" t="s">
        <v>61</v>
      </c>
      <c r="C47" s="94" t="s">
        <v>38</v>
      </c>
      <c r="D47" s="92">
        <v>11226</v>
      </c>
      <c r="E47" s="92">
        <v>10481</v>
      </c>
      <c r="F47" s="92">
        <v>392</v>
      </c>
      <c r="G47" s="92">
        <v>137</v>
      </c>
      <c r="H47" s="92">
        <v>37</v>
      </c>
      <c r="I47" s="92">
        <v>0</v>
      </c>
      <c r="J47" s="92"/>
      <c r="K47" s="92">
        <v>350</v>
      </c>
      <c r="L47" s="92">
        <v>395</v>
      </c>
      <c r="M47" s="92"/>
      <c r="N47" s="92"/>
      <c r="O47" s="108"/>
    </row>
    <row r="48" ht="14.25" spans="1:15">
      <c r="A48" s="94">
        <v>31</v>
      </c>
      <c r="B48" s="97" t="s">
        <v>62</v>
      </c>
      <c r="C48" s="94"/>
      <c r="D48" s="92">
        <v>5333</v>
      </c>
      <c r="E48" s="92">
        <v>4403</v>
      </c>
      <c r="F48" s="92">
        <v>4</v>
      </c>
      <c r="G48" s="92">
        <v>0</v>
      </c>
      <c r="H48" s="92">
        <v>13</v>
      </c>
      <c r="I48" s="92">
        <v>0</v>
      </c>
      <c r="J48" s="92"/>
      <c r="K48" s="92">
        <v>550</v>
      </c>
      <c r="L48" s="92">
        <v>380</v>
      </c>
      <c r="M48" s="92"/>
      <c r="N48" s="92"/>
      <c r="O48" s="108"/>
    </row>
    <row r="49" ht="14.25" spans="1:15">
      <c r="A49" s="94">
        <v>32</v>
      </c>
      <c r="B49" s="97" t="s">
        <v>63</v>
      </c>
      <c r="C49" s="94"/>
      <c r="D49" s="92">
        <v>7510</v>
      </c>
      <c r="E49" s="92">
        <v>6771</v>
      </c>
      <c r="F49" s="92">
        <v>951</v>
      </c>
      <c r="G49" s="92">
        <v>122</v>
      </c>
      <c r="H49" s="92">
        <v>4</v>
      </c>
      <c r="I49" s="92">
        <v>0</v>
      </c>
      <c r="J49" s="92"/>
      <c r="K49" s="92">
        <v>250</v>
      </c>
      <c r="L49" s="92">
        <v>390</v>
      </c>
      <c r="M49" s="92"/>
      <c r="N49" s="92">
        <v>99</v>
      </c>
      <c r="O49" s="108"/>
    </row>
    <row r="50" ht="14.25" spans="1:15">
      <c r="A50" s="94">
        <v>33</v>
      </c>
      <c r="B50" s="97" t="s">
        <v>64</v>
      </c>
      <c r="C50" s="94"/>
      <c r="D50" s="92">
        <v>5874</v>
      </c>
      <c r="E50" s="92">
        <v>5124</v>
      </c>
      <c r="F50" s="92">
        <v>946</v>
      </c>
      <c r="G50" s="92">
        <v>0</v>
      </c>
      <c r="H50" s="92">
        <v>0</v>
      </c>
      <c r="I50" s="92">
        <v>0</v>
      </c>
      <c r="J50" s="92"/>
      <c r="K50" s="92">
        <v>550</v>
      </c>
      <c r="L50" s="92">
        <v>200</v>
      </c>
      <c r="M50" s="92"/>
      <c r="N50" s="92"/>
      <c r="O50" s="108"/>
    </row>
    <row r="51" s="3" customFormat="true" ht="14.25" spans="1:16">
      <c r="A51" s="94">
        <v>34</v>
      </c>
      <c r="B51" s="97" t="s">
        <v>65</v>
      </c>
      <c r="C51" s="94" t="s">
        <v>40</v>
      </c>
      <c r="D51" s="92">
        <v>72161</v>
      </c>
      <c r="E51" s="92">
        <v>70735</v>
      </c>
      <c r="F51" s="92">
        <v>473</v>
      </c>
      <c r="G51" s="92">
        <v>14524</v>
      </c>
      <c r="H51" s="92">
        <v>3144</v>
      </c>
      <c r="I51" s="92">
        <v>0</v>
      </c>
      <c r="J51" s="92"/>
      <c r="K51" s="92">
        <v>641</v>
      </c>
      <c r="L51" s="92">
        <v>785</v>
      </c>
      <c r="M51" s="92"/>
      <c r="N51" s="92"/>
      <c r="O51" s="108"/>
      <c r="P51" s="5"/>
    </row>
    <row r="52" s="6" customFormat="true" ht="14.25" spans="1:37">
      <c r="A52" s="89"/>
      <c r="B52" s="95" t="s">
        <v>66</v>
      </c>
      <c r="C52" s="91"/>
      <c r="D52" s="92">
        <v>23878</v>
      </c>
      <c r="E52" s="92">
        <v>19008</v>
      </c>
      <c r="F52" s="92">
        <v>5562</v>
      </c>
      <c r="G52" s="92">
        <v>0</v>
      </c>
      <c r="H52" s="92">
        <v>0</v>
      </c>
      <c r="I52" s="92">
        <v>0</v>
      </c>
      <c r="J52" s="92">
        <v>0</v>
      </c>
      <c r="K52" s="92">
        <v>3932</v>
      </c>
      <c r="L52" s="92">
        <v>788</v>
      </c>
      <c r="M52" s="92">
        <v>0</v>
      </c>
      <c r="N52" s="92">
        <v>150</v>
      </c>
      <c r="O52" s="108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ht="14.25" spans="1:15">
      <c r="A53" s="89"/>
      <c r="B53" s="96" t="s">
        <v>67</v>
      </c>
      <c r="C53" s="94"/>
      <c r="D53" s="92">
        <v>74</v>
      </c>
      <c r="E53" s="92">
        <v>0</v>
      </c>
      <c r="F53" s="92"/>
      <c r="G53" s="92"/>
      <c r="H53" s="92"/>
      <c r="I53" s="92"/>
      <c r="J53" s="92"/>
      <c r="K53" s="92"/>
      <c r="L53" s="92"/>
      <c r="M53" s="92"/>
      <c r="N53" s="92">
        <v>74</v>
      </c>
      <c r="O53" s="108"/>
    </row>
    <row r="54" s="7" customFormat="true" ht="14.25" spans="1:37">
      <c r="A54" s="89"/>
      <c r="B54" s="96" t="s">
        <v>25</v>
      </c>
      <c r="C54" s="94"/>
      <c r="D54" s="92">
        <v>23804</v>
      </c>
      <c r="E54" s="92">
        <v>19008</v>
      </c>
      <c r="F54" s="92">
        <v>5562</v>
      </c>
      <c r="G54" s="92">
        <v>0</v>
      </c>
      <c r="H54" s="92">
        <v>0</v>
      </c>
      <c r="I54" s="92">
        <v>0</v>
      </c>
      <c r="J54" s="92">
        <v>0</v>
      </c>
      <c r="K54" s="92">
        <v>3932</v>
      </c>
      <c r="L54" s="92">
        <v>788</v>
      </c>
      <c r="M54" s="92">
        <v>0</v>
      </c>
      <c r="N54" s="92">
        <v>76</v>
      </c>
      <c r="O54" s="108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ht="14.25" spans="1:15">
      <c r="A55" s="94">
        <v>35</v>
      </c>
      <c r="B55" s="97" t="s">
        <v>68</v>
      </c>
      <c r="C55" s="94"/>
      <c r="D55" s="92">
        <v>2561</v>
      </c>
      <c r="E55" s="92">
        <v>1920</v>
      </c>
      <c r="F55" s="92">
        <v>641</v>
      </c>
      <c r="G55" s="92">
        <v>0</v>
      </c>
      <c r="H55" s="92">
        <v>0</v>
      </c>
      <c r="I55" s="92">
        <v>0</v>
      </c>
      <c r="J55" s="92"/>
      <c r="K55" s="92">
        <v>641</v>
      </c>
      <c r="L55" s="92"/>
      <c r="M55" s="92"/>
      <c r="N55" s="92"/>
      <c r="O55" s="108"/>
    </row>
    <row r="56" ht="14.25" spans="1:15">
      <c r="A56" s="94">
        <v>36</v>
      </c>
      <c r="B56" s="97" t="s">
        <v>69</v>
      </c>
      <c r="C56" s="94"/>
      <c r="D56" s="92">
        <v>2485</v>
      </c>
      <c r="E56" s="92">
        <v>1735</v>
      </c>
      <c r="F56" s="92">
        <v>652</v>
      </c>
      <c r="G56" s="92">
        <v>0</v>
      </c>
      <c r="H56" s="92">
        <v>0</v>
      </c>
      <c r="I56" s="92">
        <v>0</v>
      </c>
      <c r="J56" s="92"/>
      <c r="K56" s="92">
        <v>750</v>
      </c>
      <c r="L56" s="92"/>
      <c r="M56" s="92"/>
      <c r="N56" s="92"/>
      <c r="O56" s="108"/>
    </row>
    <row r="57" ht="14.25" spans="1:15">
      <c r="A57" s="94">
        <v>37</v>
      </c>
      <c r="B57" s="97" t="s">
        <v>70</v>
      </c>
      <c r="C57" s="94"/>
      <c r="D57" s="92">
        <v>1901</v>
      </c>
      <c r="E57" s="92">
        <v>1751</v>
      </c>
      <c r="F57" s="92">
        <v>604</v>
      </c>
      <c r="G57" s="92">
        <v>0</v>
      </c>
      <c r="H57" s="92"/>
      <c r="I57" s="92">
        <v>0</v>
      </c>
      <c r="J57" s="92"/>
      <c r="K57" s="92">
        <v>150</v>
      </c>
      <c r="L57" s="92"/>
      <c r="M57" s="92"/>
      <c r="N57" s="92"/>
      <c r="O57" s="108"/>
    </row>
    <row r="58" ht="14.25" spans="1:15">
      <c r="A58" s="94">
        <v>38</v>
      </c>
      <c r="B58" s="97" t="s">
        <v>71</v>
      </c>
      <c r="C58" s="94"/>
      <c r="D58" s="92">
        <v>2034</v>
      </c>
      <c r="E58" s="92">
        <v>1708</v>
      </c>
      <c r="F58" s="92">
        <v>649</v>
      </c>
      <c r="G58" s="92">
        <v>0</v>
      </c>
      <c r="H58" s="92">
        <v>0</v>
      </c>
      <c r="I58" s="92">
        <v>0</v>
      </c>
      <c r="J58" s="92"/>
      <c r="K58" s="92">
        <v>250</v>
      </c>
      <c r="L58" s="92"/>
      <c r="M58" s="92"/>
      <c r="N58" s="92">
        <v>76</v>
      </c>
      <c r="O58" s="108"/>
    </row>
    <row r="59" ht="14.25" spans="1:15">
      <c r="A59" s="94">
        <v>39</v>
      </c>
      <c r="B59" s="97" t="s">
        <v>72</v>
      </c>
      <c r="C59" s="94"/>
      <c r="D59" s="92">
        <v>3238</v>
      </c>
      <c r="E59" s="92">
        <v>2588</v>
      </c>
      <c r="F59" s="92">
        <v>950</v>
      </c>
      <c r="G59" s="92">
        <v>0</v>
      </c>
      <c r="H59" s="92">
        <v>0</v>
      </c>
      <c r="I59" s="92">
        <v>0</v>
      </c>
      <c r="J59" s="92"/>
      <c r="K59" s="92">
        <v>650</v>
      </c>
      <c r="L59" s="92"/>
      <c r="M59" s="92"/>
      <c r="N59" s="92"/>
      <c r="O59" s="108"/>
    </row>
    <row r="60" ht="14.25" spans="1:15">
      <c r="A60" s="94">
        <v>40</v>
      </c>
      <c r="B60" s="97" t="s">
        <v>73</v>
      </c>
      <c r="C60" s="94"/>
      <c r="D60" s="92">
        <v>2960</v>
      </c>
      <c r="E60" s="92">
        <v>2212</v>
      </c>
      <c r="F60" s="92">
        <v>640</v>
      </c>
      <c r="G60" s="92">
        <v>0</v>
      </c>
      <c r="H60" s="92">
        <v>0</v>
      </c>
      <c r="I60" s="92">
        <v>0</v>
      </c>
      <c r="J60" s="92"/>
      <c r="K60" s="92">
        <v>350</v>
      </c>
      <c r="L60" s="92">
        <v>398</v>
      </c>
      <c r="M60" s="92"/>
      <c r="N60" s="92"/>
      <c r="O60" s="108"/>
    </row>
    <row r="61" ht="14.25" spans="1:15">
      <c r="A61" s="94">
        <v>41</v>
      </c>
      <c r="B61" s="97" t="s">
        <v>74</v>
      </c>
      <c r="C61" s="94"/>
      <c r="D61" s="92">
        <v>2578</v>
      </c>
      <c r="E61" s="92">
        <v>2137</v>
      </c>
      <c r="F61" s="92">
        <v>639</v>
      </c>
      <c r="G61" s="92">
        <v>0</v>
      </c>
      <c r="H61" s="92">
        <v>0</v>
      </c>
      <c r="I61" s="92">
        <v>0</v>
      </c>
      <c r="J61" s="92"/>
      <c r="K61" s="92">
        <v>441</v>
      </c>
      <c r="L61" s="92"/>
      <c r="M61" s="92"/>
      <c r="N61" s="92"/>
      <c r="O61" s="108"/>
    </row>
    <row r="62" ht="14.25" spans="1:15">
      <c r="A62" s="94">
        <v>42</v>
      </c>
      <c r="B62" s="97" t="s">
        <v>75</v>
      </c>
      <c r="C62" s="94"/>
      <c r="D62" s="92">
        <v>3453</v>
      </c>
      <c r="E62" s="92">
        <v>2613</v>
      </c>
      <c r="F62" s="92">
        <v>653</v>
      </c>
      <c r="G62" s="92">
        <v>0</v>
      </c>
      <c r="H62" s="92">
        <v>0</v>
      </c>
      <c r="I62" s="92">
        <v>0</v>
      </c>
      <c r="J62" s="92"/>
      <c r="K62" s="92">
        <v>450</v>
      </c>
      <c r="L62" s="92">
        <v>390</v>
      </c>
      <c r="M62" s="92"/>
      <c r="N62" s="92"/>
      <c r="O62" s="108"/>
    </row>
    <row r="63" ht="14.25" spans="1:15">
      <c r="A63" s="94">
        <v>43</v>
      </c>
      <c r="B63" s="97" t="s">
        <v>76</v>
      </c>
      <c r="C63" s="94"/>
      <c r="D63" s="92">
        <v>2594</v>
      </c>
      <c r="E63" s="92">
        <v>2344</v>
      </c>
      <c r="F63" s="92">
        <v>134</v>
      </c>
      <c r="G63" s="92">
        <v>0</v>
      </c>
      <c r="H63" s="92">
        <v>0</v>
      </c>
      <c r="I63" s="92">
        <v>0</v>
      </c>
      <c r="J63" s="92"/>
      <c r="K63" s="92">
        <v>250</v>
      </c>
      <c r="L63" s="92"/>
      <c r="M63" s="92"/>
      <c r="N63" s="92"/>
      <c r="O63" s="108"/>
    </row>
    <row r="64" s="6" customFormat="true" ht="14.25" spans="1:37">
      <c r="A64" s="89"/>
      <c r="B64" s="95" t="s">
        <v>77</v>
      </c>
      <c r="C64" s="91"/>
      <c r="D64" s="92">
        <v>141018</v>
      </c>
      <c r="E64" s="92">
        <v>131529</v>
      </c>
      <c r="F64" s="92">
        <v>11116</v>
      </c>
      <c r="G64" s="92">
        <v>1306</v>
      </c>
      <c r="H64" s="92">
        <v>3391</v>
      </c>
      <c r="I64" s="92">
        <v>3000</v>
      </c>
      <c r="J64" s="92">
        <v>13000</v>
      </c>
      <c r="K64" s="92">
        <v>6237</v>
      </c>
      <c r="L64" s="92">
        <v>2580</v>
      </c>
      <c r="M64" s="92">
        <v>293</v>
      </c>
      <c r="N64" s="92">
        <v>379</v>
      </c>
      <c r="O64" s="10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ht="14.25" spans="1:15">
      <c r="A65" s="89"/>
      <c r="B65" s="96" t="s">
        <v>78</v>
      </c>
      <c r="C65" s="94"/>
      <c r="D65" s="92">
        <v>2669</v>
      </c>
      <c r="E65" s="92">
        <v>2565</v>
      </c>
      <c r="F65" s="92"/>
      <c r="G65" s="92"/>
      <c r="H65" s="92">
        <v>2565</v>
      </c>
      <c r="I65" s="92"/>
      <c r="J65" s="92"/>
      <c r="K65" s="92"/>
      <c r="L65" s="92"/>
      <c r="M65" s="92"/>
      <c r="N65" s="92">
        <v>104</v>
      </c>
      <c r="O65" s="108"/>
    </row>
    <row r="66" s="7" customFormat="true" ht="14.25" spans="1:37">
      <c r="A66" s="89"/>
      <c r="B66" s="96" t="s">
        <v>25</v>
      </c>
      <c r="C66" s="94"/>
      <c r="D66" s="92">
        <v>138349</v>
      </c>
      <c r="E66" s="92">
        <v>128964</v>
      </c>
      <c r="F66" s="92">
        <v>11116</v>
      </c>
      <c r="G66" s="92">
        <v>1306</v>
      </c>
      <c r="H66" s="92">
        <v>826</v>
      </c>
      <c r="I66" s="92">
        <v>3000</v>
      </c>
      <c r="J66" s="92">
        <v>13000</v>
      </c>
      <c r="K66" s="92">
        <v>6237</v>
      </c>
      <c r="L66" s="92">
        <v>2580</v>
      </c>
      <c r="M66" s="92">
        <v>293</v>
      </c>
      <c r="N66" s="92">
        <v>275</v>
      </c>
      <c r="O66" s="10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ht="14.25" spans="1:15">
      <c r="A67" s="94">
        <v>44</v>
      </c>
      <c r="B67" s="97" t="s">
        <v>79</v>
      </c>
      <c r="C67" s="94"/>
      <c r="D67" s="92">
        <v>3062</v>
      </c>
      <c r="E67" s="92">
        <v>2423</v>
      </c>
      <c r="F67" s="92">
        <v>485</v>
      </c>
      <c r="G67" s="92">
        <v>135</v>
      </c>
      <c r="H67" s="92">
        <v>36</v>
      </c>
      <c r="I67" s="92">
        <v>0</v>
      </c>
      <c r="J67" s="92"/>
      <c r="K67" s="92">
        <v>550</v>
      </c>
      <c r="L67" s="92"/>
      <c r="M67" s="92"/>
      <c r="N67" s="92">
        <v>89</v>
      </c>
      <c r="O67" s="108"/>
    </row>
    <row r="68" ht="14.25" spans="1:15">
      <c r="A68" s="94">
        <v>45</v>
      </c>
      <c r="B68" s="97" t="s">
        <v>80</v>
      </c>
      <c r="C68" s="94"/>
      <c r="D68" s="92">
        <v>3253</v>
      </c>
      <c r="E68" s="92">
        <v>2803</v>
      </c>
      <c r="F68" s="92">
        <v>668</v>
      </c>
      <c r="G68" s="92">
        <v>0</v>
      </c>
      <c r="H68" s="92">
        <v>0</v>
      </c>
      <c r="I68" s="92">
        <v>0</v>
      </c>
      <c r="J68" s="92"/>
      <c r="K68" s="92">
        <v>450</v>
      </c>
      <c r="L68" s="92"/>
      <c r="M68" s="92"/>
      <c r="N68" s="92"/>
      <c r="O68" s="108"/>
    </row>
    <row r="69" ht="14.25" spans="1:15">
      <c r="A69" s="94">
        <v>46</v>
      </c>
      <c r="B69" s="97" t="s">
        <v>81</v>
      </c>
      <c r="C69" s="94"/>
      <c r="D69" s="92">
        <v>5097</v>
      </c>
      <c r="E69" s="92">
        <v>4497</v>
      </c>
      <c r="F69" s="92">
        <v>981</v>
      </c>
      <c r="G69" s="92">
        <v>0</v>
      </c>
      <c r="H69" s="92">
        <v>31</v>
      </c>
      <c r="I69" s="92">
        <v>0</v>
      </c>
      <c r="J69" s="92"/>
      <c r="K69" s="92">
        <v>600</v>
      </c>
      <c r="L69" s="92"/>
      <c r="M69" s="92"/>
      <c r="N69" s="92"/>
      <c r="O69" s="108"/>
    </row>
    <row r="70" ht="14.25" spans="1:15">
      <c r="A70" s="94">
        <v>47</v>
      </c>
      <c r="B70" s="97" t="s">
        <v>82</v>
      </c>
      <c r="C70" s="94"/>
      <c r="D70" s="92">
        <v>5235</v>
      </c>
      <c r="E70" s="92">
        <v>4594</v>
      </c>
      <c r="F70" s="92">
        <v>735</v>
      </c>
      <c r="G70" s="92">
        <v>0</v>
      </c>
      <c r="H70" s="92">
        <v>0</v>
      </c>
      <c r="I70" s="92">
        <v>0</v>
      </c>
      <c r="J70" s="92"/>
      <c r="K70" s="92">
        <v>641</v>
      </c>
      <c r="L70" s="92"/>
      <c r="M70" s="92"/>
      <c r="N70" s="92"/>
      <c r="O70" s="108"/>
    </row>
    <row r="71" ht="14.25" spans="1:15">
      <c r="A71" s="94">
        <v>48</v>
      </c>
      <c r="B71" s="97" t="s">
        <v>83</v>
      </c>
      <c r="C71" s="94"/>
      <c r="D71" s="92">
        <v>4993</v>
      </c>
      <c r="E71" s="92">
        <v>4552</v>
      </c>
      <c r="F71" s="92">
        <v>1543</v>
      </c>
      <c r="G71" s="92">
        <v>0</v>
      </c>
      <c r="H71" s="92">
        <v>0</v>
      </c>
      <c r="I71" s="92">
        <v>0</v>
      </c>
      <c r="J71" s="92"/>
      <c r="K71" s="92">
        <v>350</v>
      </c>
      <c r="L71" s="92"/>
      <c r="M71" s="92"/>
      <c r="N71" s="92">
        <v>91</v>
      </c>
      <c r="O71" s="108"/>
    </row>
    <row r="72" ht="14.25" spans="1:15">
      <c r="A72" s="94">
        <v>49</v>
      </c>
      <c r="B72" s="97" t="s">
        <v>84</v>
      </c>
      <c r="C72" s="94"/>
      <c r="D72" s="92">
        <v>5386</v>
      </c>
      <c r="E72" s="92">
        <v>4745</v>
      </c>
      <c r="F72" s="92">
        <v>698</v>
      </c>
      <c r="G72" s="92">
        <v>120</v>
      </c>
      <c r="H72" s="92">
        <v>0</v>
      </c>
      <c r="I72" s="92">
        <v>0</v>
      </c>
      <c r="J72" s="92"/>
      <c r="K72" s="92">
        <v>641</v>
      </c>
      <c r="L72" s="92"/>
      <c r="M72" s="92"/>
      <c r="N72" s="92"/>
      <c r="O72" s="108"/>
    </row>
    <row r="73" ht="14.25" spans="1:15">
      <c r="A73" s="94">
        <v>50</v>
      </c>
      <c r="B73" s="97" t="s">
        <v>85</v>
      </c>
      <c r="C73" s="94"/>
      <c r="D73" s="92">
        <v>7377</v>
      </c>
      <c r="E73" s="92">
        <v>6656</v>
      </c>
      <c r="F73" s="92">
        <v>1536</v>
      </c>
      <c r="G73" s="92">
        <v>0</v>
      </c>
      <c r="H73" s="92">
        <v>0</v>
      </c>
      <c r="I73" s="92">
        <v>0</v>
      </c>
      <c r="J73" s="92"/>
      <c r="K73" s="92">
        <v>341</v>
      </c>
      <c r="L73" s="92">
        <v>380</v>
      </c>
      <c r="M73" s="92"/>
      <c r="N73" s="92"/>
      <c r="O73" s="108"/>
    </row>
    <row r="74" ht="14.25" spans="1:15">
      <c r="A74" s="94">
        <v>51</v>
      </c>
      <c r="B74" s="97" t="s">
        <v>86</v>
      </c>
      <c r="C74" s="94" t="s">
        <v>38</v>
      </c>
      <c r="D74" s="92">
        <v>9324</v>
      </c>
      <c r="E74" s="92">
        <v>8528</v>
      </c>
      <c r="F74" s="92">
        <v>963</v>
      </c>
      <c r="G74" s="92">
        <v>443</v>
      </c>
      <c r="H74" s="92">
        <v>164</v>
      </c>
      <c r="I74" s="92">
        <v>0</v>
      </c>
      <c r="J74" s="92"/>
      <c r="K74" s="92">
        <v>400</v>
      </c>
      <c r="L74" s="92">
        <v>396</v>
      </c>
      <c r="M74" s="92"/>
      <c r="N74" s="92"/>
      <c r="O74" s="108"/>
    </row>
    <row r="75" ht="14.25" spans="1:15">
      <c r="A75" s="94">
        <v>52</v>
      </c>
      <c r="B75" s="97" t="s">
        <v>87</v>
      </c>
      <c r="C75" s="94"/>
      <c r="D75" s="92">
        <v>3086</v>
      </c>
      <c r="E75" s="92">
        <v>2193</v>
      </c>
      <c r="F75" s="92">
        <v>460</v>
      </c>
      <c r="G75" s="92">
        <v>0</v>
      </c>
      <c r="H75" s="92">
        <v>36</v>
      </c>
      <c r="I75" s="92">
        <v>0</v>
      </c>
      <c r="J75" s="92">
        <v>0</v>
      </c>
      <c r="K75" s="92">
        <v>350</v>
      </c>
      <c r="L75" s="92">
        <v>387</v>
      </c>
      <c r="M75" s="92">
        <v>156</v>
      </c>
      <c r="N75" s="92"/>
      <c r="O75" s="108"/>
    </row>
    <row r="76" ht="33.75" spans="1:15">
      <c r="A76" s="94">
        <v>53</v>
      </c>
      <c r="B76" s="97" t="s">
        <v>88</v>
      </c>
      <c r="C76" s="94" t="s">
        <v>40</v>
      </c>
      <c r="D76" s="92">
        <v>22176</v>
      </c>
      <c r="E76" s="92">
        <v>20967</v>
      </c>
      <c r="F76" s="92">
        <v>961</v>
      </c>
      <c r="G76" s="92">
        <v>0</v>
      </c>
      <c r="H76" s="92">
        <v>133</v>
      </c>
      <c r="I76" s="92">
        <v>0</v>
      </c>
      <c r="J76" s="92">
        <v>13000</v>
      </c>
      <c r="K76" s="92">
        <v>682</v>
      </c>
      <c r="L76" s="92">
        <v>390</v>
      </c>
      <c r="M76" s="92">
        <v>137</v>
      </c>
      <c r="N76" s="92"/>
      <c r="O76" s="108" t="s">
        <v>89</v>
      </c>
    </row>
    <row r="77" ht="14.25" spans="1:15">
      <c r="A77" s="94">
        <v>54</v>
      </c>
      <c r="B77" s="97" t="s">
        <v>90</v>
      </c>
      <c r="C77" s="94" t="s">
        <v>40</v>
      </c>
      <c r="D77" s="92">
        <v>27436</v>
      </c>
      <c r="E77" s="92">
        <v>26648</v>
      </c>
      <c r="F77" s="92">
        <v>971</v>
      </c>
      <c r="G77" s="92">
        <v>0</v>
      </c>
      <c r="H77" s="92">
        <v>82</v>
      </c>
      <c r="I77" s="92">
        <v>0</v>
      </c>
      <c r="J77" s="92"/>
      <c r="K77" s="92">
        <v>441</v>
      </c>
      <c r="L77" s="92">
        <v>252</v>
      </c>
      <c r="M77" s="92"/>
      <c r="N77" s="92">
        <v>95</v>
      </c>
      <c r="O77" s="108"/>
    </row>
    <row r="78" ht="14.25" spans="1:15">
      <c r="A78" s="94">
        <v>55</v>
      </c>
      <c r="B78" s="97" t="s">
        <v>91</v>
      </c>
      <c r="C78" s="94" t="s">
        <v>40</v>
      </c>
      <c r="D78" s="92">
        <v>21715</v>
      </c>
      <c r="E78" s="92">
        <v>21065</v>
      </c>
      <c r="F78" s="92">
        <v>962</v>
      </c>
      <c r="G78" s="92">
        <v>434</v>
      </c>
      <c r="H78" s="92">
        <v>234</v>
      </c>
      <c r="I78" s="92">
        <v>0</v>
      </c>
      <c r="J78" s="92"/>
      <c r="K78" s="92">
        <v>250</v>
      </c>
      <c r="L78" s="92">
        <v>400</v>
      </c>
      <c r="M78" s="92"/>
      <c r="N78" s="92"/>
      <c r="O78" s="108"/>
    </row>
    <row r="79" ht="14.25" spans="1:15">
      <c r="A79" s="94">
        <v>56</v>
      </c>
      <c r="B79" s="97" t="s">
        <v>92</v>
      </c>
      <c r="C79" s="94" t="s">
        <v>40</v>
      </c>
      <c r="D79" s="92">
        <v>20209</v>
      </c>
      <c r="E79" s="92">
        <v>19293</v>
      </c>
      <c r="F79" s="92">
        <v>153</v>
      </c>
      <c r="G79" s="92">
        <v>174</v>
      </c>
      <c r="H79" s="92">
        <v>110</v>
      </c>
      <c r="I79" s="92">
        <v>3000</v>
      </c>
      <c r="J79" s="92">
        <v>0</v>
      </c>
      <c r="K79" s="92">
        <v>541</v>
      </c>
      <c r="L79" s="92">
        <v>375</v>
      </c>
      <c r="M79" s="92"/>
      <c r="N79" s="92"/>
      <c r="O79" s="108"/>
    </row>
    <row r="80" s="6" customFormat="true" ht="14.25" spans="1:37">
      <c r="A80" s="89"/>
      <c r="B80" s="95" t="s">
        <v>93</v>
      </c>
      <c r="C80" s="91"/>
      <c r="D80" s="92">
        <v>104139</v>
      </c>
      <c r="E80" s="92">
        <v>95493</v>
      </c>
      <c r="F80" s="92">
        <v>6439</v>
      </c>
      <c r="G80" s="92">
        <v>2808</v>
      </c>
      <c r="H80" s="92">
        <v>2645</v>
      </c>
      <c r="I80" s="92">
        <v>3000</v>
      </c>
      <c r="J80" s="92">
        <v>5303</v>
      </c>
      <c r="K80" s="92">
        <v>5793</v>
      </c>
      <c r="L80" s="92">
        <v>2284</v>
      </c>
      <c r="M80" s="92">
        <v>363</v>
      </c>
      <c r="N80" s="92">
        <v>206</v>
      </c>
      <c r="O80" s="108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ht="14.25" spans="1:15">
      <c r="A81" s="89"/>
      <c r="B81" s="96" t="s">
        <v>94</v>
      </c>
      <c r="C81" s="94"/>
      <c r="D81" s="92">
        <v>1994</v>
      </c>
      <c r="E81" s="92">
        <v>1994</v>
      </c>
      <c r="F81" s="92"/>
      <c r="G81" s="92"/>
      <c r="H81" s="92">
        <v>1994</v>
      </c>
      <c r="I81" s="92"/>
      <c r="J81" s="92"/>
      <c r="K81" s="92"/>
      <c r="L81" s="92"/>
      <c r="M81" s="92"/>
      <c r="N81" s="92"/>
      <c r="O81" s="108"/>
    </row>
    <row r="82" s="7" customFormat="true" ht="14.25" spans="1:37">
      <c r="A82" s="89"/>
      <c r="B82" s="96" t="s">
        <v>25</v>
      </c>
      <c r="C82" s="94"/>
      <c r="D82" s="92">
        <v>102145</v>
      </c>
      <c r="E82" s="92">
        <v>93499</v>
      </c>
      <c r="F82" s="92">
        <v>6439</v>
      </c>
      <c r="G82" s="92">
        <v>2808</v>
      </c>
      <c r="H82" s="92">
        <v>651</v>
      </c>
      <c r="I82" s="92">
        <v>3000</v>
      </c>
      <c r="J82" s="92">
        <v>5303</v>
      </c>
      <c r="K82" s="92">
        <v>5793</v>
      </c>
      <c r="L82" s="92">
        <v>2284</v>
      </c>
      <c r="M82" s="92">
        <v>363</v>
      </c>
      <c r="N82" s="92">
        <v>206</v>
      </c>
      <c r="O82" s="108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ht="14.25" spans="1:15">
      <c r="A83" s="94">
        <v>57</v>
      </c>
      <c r="B83" s="97" t="s">
        <v>95</v>
      </c>
      <c r="C83" s="94"/>
      <c r="D83" s="92">
        <v>7492</v>
      </c>
      <c r="E83" s="92">
        <v>6542</v>
      </c>
      <c r="F83" s="92">
        <v>805</v>
      </c>
      <c r="G83" s="92">
        <v>349</v>
      </c>
      <c r="H83" s="92">
        <v>8</v>
      </c>
      <c r="I83" s="92">
        <v>0</v>
      </c>
      <c r="J83" s="92"/>
      <c r="K83" s="92">
        <v>950</v>
      </c>
      <c r="L83" s="92"/>
      <c r="M83" s="92"/>
      <c r="N83" s="92">
        <v>0</v>
      </c>
      <c r="O83" s="108"/>
    </row>
    <row r="84" ht="14.25" spans="1:15">
      <c r="A84" s="94">
        <v>58</v>
      </c>
      <c r="B84" s="97" t="s">
        <v>96</v>
      </c>
      <c r="C84" s="94"/>
      <c r="D84" s="92">
        <v>6680</v>
      </c>
      <c r="E84" s="92">
        <v>5730</v>
      </c>
      <c r="F84" s="92">
        <v>606</v>
      </c>
      <c r="G84" s="92">
        <v>124</v>
      </c>
      <c r="H84" s="92">
        <v>10</v>
      </c>
      <c r="I84" s="92">
        <v>0</v>
      </c>
      <c r="J84" s="92"/>
      <c r="K84" s="92">
        <v>950</v>
      </c>
      <c r="L84" s="92"/>
      <c r="M84" s="92"/>
      <c r="N84" s="92"/>
      <c r="O84" s="108"/>
    </row>
    <row r="85" ht="14.25" spans="1:15">
      <c r="A85" s="94">
        <v>59</v>
      </c>
      <c r="B85" s="97" t="s">
        <v>97</v>
      </c>
      <c r="C85" s="94" t="s">
        <v>38</v>
      </c>
      <c r="D85" s="92">
        <v>6220</v>
      </c>
      <c r="E85" s="92">
        <v>5478</v>
      </c>
      <c r="F85" s="92">
        <v>346</v>
      </c>
      <c r="G85" s="92">
        <v>228</v>
      </c>
      <c r="H85" s="92">
        <v>66</v>
      </c>
      <c r="I85" s="92">
        <v>0</v>
      </c>
      <c r="J85" s="92"/>
      <c r="K85" s="92">
        <v>350</v>
      </c>
      <c r="L85" s="92">
        <v>392</v>
      </c>
      <c r="M85" s="92"/>
      <c r="N85" s="92"/>
      <c r="O85" s="108"/>
    </row>
    <row r="86" ht="45" spans="1:15">
      <c r="A86" s="94">
        <v>60</v>
      </c>
      <c r="B86" s="97" t="s">
        <v>98</v>
      </c>
      <c r="C86" s="94" t="s">
        <v>38</v>
      </c>
      <c r="D86" s="92">
        <v>8137</v>
      </c>
      <c r="E86" s="92">
        <v>6692</v>
      </c>
      <c r="F86" s="92">
        <v>755</v>
      </c>
      <c r="G86" s="92">
        <v>0</v>
      </c>
      <c r="H86" s="92">
        <v>63</v>
      </c>
      <c r="I86" s="92">
        <v>0</v>
      </c>
      <c r="J86" s="92">
        <v>5303</v>
      </c>
      <c r="K86" s="92">
        <v>870</v>
      </c>
      <c r="L86" s="92">
        <v>386</v>
      </c>
      <c r="M86" s="92">
        <v>189</v>
      </c>
      <c r="N86" s="92"/>
      <c r="O86" s="108" t="s">
        <v>99</v>
      </c>
    </row>
    <row r="87" ht="14.25" spans="1:15">
      <c r="A87" s="94">
        <v>61</v>
      </c>
      <c r="B87" s="97" t="s">
        <v>100</v>
      </c>
      <c r="C87" s="94" t="s">
        <v>40</v>
      </c>
      <c r="D87" s="92">
        <v>19133</v>
      </c>
      <c r="E87" s="92">
        <v>17905</v>
      </c>
      <c r="F87" s="92">
        <v>781</v>
      </c>
      <c r="G87" s="92">
        <v>534</v>
      </c>
      <c r="H87" s="92">
        <v>114</v>
      </c>
      <c r="I87" s="92">
        <v>0</v>
      </c>
      <c r="J87" s="92">
        <v>0</v>
      </c>
      <c r="K87" s="92">
        <v>741</v>
      </c>
      <c r="L87" s="92">
        <v>386</v>
      </c>
      <c r="M87" s="92"/>
      <c r="N87" s="92">
        <v>101</v>
      </c>
      <c r="O87" s="108"/>
    </row>
    <row r="88" ht="14.25" spans="1:15">
      <c r="A88" s="94">
        <v>62</v>
      </c>
      <c r="B88" s="97" t="s">
        <v>101</v>
      </c>
      <c r="C88" s="94" t="s">
        <v>38</v>
      </c>
      <c r="D88" s="92">
        <v>11496</v>
      </c>
      <c r="E88" s="92">
        <v>10285</v>
      </c>
      <c r="F88" s="92">
        <v>946</v>
      </c>
      <c r="G88" s="92">
        <v>245</v>
      </c>
      <c r="H88" s="92">
        <v>34</v>
      </c>
      <c r="I88" s="92">
        <v>0</v>
      </c>
      <c r="J88" s="92"/>
      <c r="K88" s="92">
        <v>841</v>
      </c>
      <c r="L88" s="92">
        <v>370</v>
      </c>
      <c r="M88" s="92"/>
      <c r="N88" s="92"/>
      <c r="O88" s="108"/>
    </row>
    <row r="89" s="7" customFormat="true" ht="14.25" spans="1:16">
      <c r="A89" s="94">
        <v>63</v>
      </c>
      <c r="B89" s="97" t="s">
        <v>102</v>
      </c>
      <c r="C89" s="94" t="s">
        <v>40</v>
      </c>
      <c r="D89" s="92">
        <v>34377</v>
      </c>
      <c r="E89" s="92">
        <v>32997</v>
      </c>
      <c r="F89" s="92">
        <v>1185</v>
      </c>
      <c r="G89" s="92">
        <v>1082</v>
      </c>
      <c r="H89" s="92">
        <v>316</v>
      </c>
      <c r="I89" s="92">
        <v>3000</v>
      </c>
      <c r="J89" s="92"/>
      <c r="K89" s="92">
        <v>741</v>
      </c>
      <c r="L89" s="92">
        <v>360</v>
      </c>
      <c r="M89" s="92">
        <v>174</v>
      </c>
      <c r="N89" s="92">
        <v>105</v>
      </c>
      <c r="O89" s="108"/>
      <c r="P89" s="5"/>
    </row>
    <row r="90" ht="14.25" spans="1:15">
      <c r="A90" s="94">
        <v>64</v>
      </c>
      <c r="B90" s="97" t="s">
        <v>103</v>
      </c>
      <c r="C90" s="94" t="s">
        <v>38</v>
      </c>
      <c r="D90" s="92">
        <v>8610</v>
      </c>
      <c r="E90" s="92">
        <v>7870</v>
      </c>
      <c r="F90" s="92">
        <v>1015</v>
      </c>
      <c r="G90" s="92">
        <v>246</v>
      </c>
      <c r="H90" s="92">
        <v>40</v>
      </c>
      <c r="I90" s="92">
        <v>0</v>
      </c>
      <c r="J90" s="92">
        <v>0</v>
      </c>
      <c r="K90" s="92">
        <v>350</v>
      </c>
      <c r="L90" s="92">
        <v>390</v>
      </c>
      <c r="M90" s="92"/>
      <c r="N90" s="92">
        <v>0</v>
      </c>
      <c r="O90" s="108"/>
    </row>
    <row r="91" s="6" customFormat="true" ht="14.25" spans="1:37">
      <c r="A91" s="89"/>
      <c r="B91" s="95" t="s">
        <v>104</v>
      </c>
      <c r="C91" s="91"/>
      <c r="D91" s="92">
        <v>101996</v>
      </c>
      <c r="E91" s="92">
        <v>92970</v>
      </c>
      <c r="F91" s="92">
        <v>9678</v>
      </c>
      <c r="G91" s="92">
        <v>794</v>
      </c>
      <c r="H91" s="92">
        <v>3643</v>
      </c>
      <c r="I91" s="92">
        <v>0</v>
      </c>
      <c r="J91" s="92">
        <v>1465</v>
      </c>
      <c r="K91" s="92">
        <v>5446</v>
      </c>
      <c r="L91" s="92">
        <v>2815</v>
      </c>
      <c r="M91" s="92">
        <v>390</v>
      </c>
      <c r="N91" s="92">
        <v>375</v>
      </c>
      <c r="O91" s="10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ht="14.25" spans="1:15">
      <c r="A92" s="89"/>
      <c r="B92" s="96" t="s">
        <v>105</v>
      </c>
      <c r="C92" s="94"/>
      <c r="D92" s="92">
        <v>2711</v>
      </c>
      <c r="E92" s="92">
        <v>2711</v>
      </c>
      <c r="F92" s="92"/>
      <c r="G92" s="92"/>
      <c r="H92" s="92">
        <v>2711</v>
      </c>
      <c r="I92" s="92"/>
      <c r="J92" s="92"/>
      <c r="K92" s="92"/>
      <c r="L92" s="92"/>
      <c r="M92" s="92"/>
      <c r="N92" s="92"/>
      <c r="O92" s="108"/>
    </row>
    <row r="93" s="7" customFormat="true" ht="14.25" spans="1:37">
      <c r="A93" s="89"/>
      <c r="B93" s="96" t="s">
        <v>25</v>
      </c>
      <c r="C93" s="94"/>
      <c r="D93" s="92">
        <v>99285</v>
      </c>
      <c r="E93" s="92">
        <v>90259</v>
      </c>
      <c r="F93" s="92">
        <v>9678</v>
      </c>
      <c r="G93" s="92">
        <v>794</v>
      </c>
      <c r="H93" s="92">
        <v>932</v>
      </c>
      <c r="I93" s="92">
        <v>0</v>
      </c>
      <c r="J93" s="92">
        <v>1465</v>
      </c>
      <c r="K93" s="92">
        <v>5446</v>
      </c>
      <c r="L93" s="92">
        <v>2815</v>
      </c>
      <c r="M93" s="92">
        <v>390</v>
      </c>
      <c r="N93" s="92">
        <v>375</v>
      </c>
      <c r="O93" s="108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ht="14.25" spans="1:15">
      <c r="A94" s="94">
        <v>65</v>
      </c>
      <c r="B94" s="97" t="s">
        <v>106</v>
      </c>
      <c r="C94" s="94"/>
      <c r="D94" s="92">
        <v>3454</v>
      </c>
      <c r="E94" s="92">
        <v>2608</v>
      </c>
      <c r="F94" s="92">
        <v>651</v>
      </c>
      <c r="G94" s="92">
        <v>158</v>
      </c>
      <c r="H94" s="92">
        <v>43</v>
      </c>
      <c r="I94" s="92">
        <v>0</v>
      </c>
      <c r="J94" s="92"/>
      <c r="K94" s="92">
        <v>741</v>
      </c>
      <c r="L94" s="92"/>
      <c r="M94" s="92"/>
      <c r="N94" s="92">
        <v>105</v>
      </c>
      <c r="O94" s="108"/>
    </row>
    <row r="95" ht="14.25" spans="1:15">
      <c r="A95" s="94">
        <v>66</v>
      </c>
      <c r="B95" s="97" t="s">
        <v>107</v>
      </c>
      <c r="C95" s="94"/>
      <c r="D95" s="92">
        <v>5372</v>
      </c>
      <c r="E95" s="92">
        <v>4628</v>
      </c>
      <c r="F95" s="92">
        <v>1774</v>
      </c>
      <c r="G95" s="92">
        <v>0</v>
      </c>
      <c r="H95" s="92">
        <v>0</v>
      </c>
      <c r="I95" s="92">
        <v>0</v>
      </c>
      <c r="J95" s="92"/>
      <c r="K95" s="92">
        <v>250</v>
      </c>
      <c r="L95" s="92">
        <v>400</v>
      </c>
      <c r="M95" s="92"/>
      <c r="N95" s="92">
        <v>94</v>
      </c>
      <c r="O95" s="108"/>
    </row>
    <row r="96" ht="14.25" spans="1:15">
      <c r="A96" s="94">
        <v>67</v>
      </c>
      <c r="B96" s="97" t="s">
        <v>108</v>
      </c>
      <c r="C96" s="94" t="s">
        <v>38</v>
      </c>
      <c r="D96" s="92">
        <v>12567</v>
      </c>
      <c r="E96" s="92">
        <v>11891</v>
      </c>
      <c r="F96" s="92">
        <v>957</v>
      </c>
      <c r="G96" s="92">
        <v>0</v>
      </c>
      <c r="H96" s="92">
        <v>67</v>
      </c>
      <c r="I96" s="92">
        <v>0</v>
      </c>
      <c r="J96" s="92"/>
      <c r="K96" s="92">
        <v>441</v>
      </c>
      <c r="L96" s="92">
        <v>235</v>
      </c>
      <c r="M96" s="92"/>
      <c r="N96" s="92"/>
      <c r="O96" s="108"/>
    </row>
    <row r="97" ht="14.25" spans="1:15">
      <c r="A97" s="94">
        <v>68</v>
      </c>
      <c r="B97" s="97" t="s">
        <v>109</v>
      </c>
      <c r="C97" s="94"/>
      <c r="D97" s="92">
        <v>8031</v>
      </c>
      <c r="E97" s="92">
        <v>7198</v>
      </c>
      <c r="F97" s="92">
        <v>946</v>
      </c>
      <c r="G97" s="92">
        <v>113</v>
      </c>
      <c r="H97" s="92">
        <v>0</v>
      </c>
      <c r="I97" s="92">
        <v>0</v>
      </c>
      <c r="J97" s="92"/>
      <c r="K97" s="92">
        <v>341</v>
      </c>
      <c r="L97" s="92">
        <v>400</v>
      </c>
      <c r="M97" s="92"/>
      <c r="N97" s="92">
        <v>92</v>
      </c>
      <c r="O97" s="108"/>
    </row>
    <row r="98" ht="14.25" spans="1:15">
      <c r="A98" s="94">
        <v>69</v>
      </c>
      <c r="B98" s="97" t="s">
        <v>110</v>
      </c>
      <c r="C98" s="94"/>
      <c r="D98" s="92">
        <v>5806</v>
      </c>
      <c r="E98" s="92">
        <v>5172</v>
      </c>
      <c r="F98" s="92">
        <v>1142</v>
      </c>
      <c r="G98" s="92">
        <v>0</v>
      </c>
      <c r="H98" s="92">
        <v>0</v>
      </c>
      <c r="I98" s="92">
        <v>0</v>
      </c>
      <c r="J98" s="92"/>
      <c r="K98" s="92">
        <v>550</v>
      </c>
      <c r="L98" s="92"/>
      <c r="M98" s="92"/>
      <c r="N98" s="92">
        <v>84</v>
      </c>
      <c r="O98" s="108"/>
    </row>
    <row r="99" ht="14.25" spans="1:15">
      <c r="A99" s="94">
        <v>70</v>
      </c>
      <c r="B99" s="97" t="s">
        <v>111</v>
      </c>
      <c r="C99" s="94" t="s">
        <v>38</v>
      </c>
      <c r="D99" s="92">
        <v>10315</v>
      </c>
      <c r="E99" s="92">
        <v>9565</v>
      </c>
      <c r="F99" s="92">
        <v>349</v>
      </c>
      <c r="G99" s="92">
        <v>141</v>
      </c>
      <c r="H99" s="92">
        <v>242</v>
      </c>
      <c r="I99" s="92">
        <v>0</v>
      </c>
      <c r="J99" s="92"/>
      <c r="K99" s="92">
        <v>350</v>
      </c>
      <c r="L99" s="92">
        <v>400</v>
      </c>
      <c r="M99" s="92"/>
      <c r="N99" s="92"/>
      <c r="O99" s="108"/>
    </row>
    <row r="100" ht="14.25" spans="1:15">
      <c r="A100" s="94">
        <v>71</v>
      </c>
      <c r="B100" s="97" t="s">
        <v>112</v>
      </c>
      <c r="C100" s="94" t="s">
        <v>38</v>
      </c>
      <c r="D100" s="92">
        <v>7149</v>
      </c>
      <c r="E100" s="92">
        <v>5795</v>
      </c>
      <c r="F100" s="92">
        <v>970</v>
      </c>
      <c r="G100" s="92">
        <v>0</v>
      </c>
      <c r="H100" s="92">
        <v>197</v>
      </c>
      <c r="I100" s="92">
        <v>0</v>
      </c>
      <c r="J100" s="92">
        <v>0</v>
      </c>
      <c r="K100" s="92">
        <v>641</v>
      </c>
      <c r="L100" s="92">
        <v>505</v>
      </c>
      <c r="M100" s="92">
        <v>208</v>
      </c>
      <c r="N100" s="92"/>
      <c r="O100" s="108"/>
    </row>
    <row r="101" ht="14.25" spans="1:15">
      <c r="A101" s="94">
        <v>72</v>
      </c>
      <c r="B101" s="97" t="s">
        <v>113</v>
      </c>
      <c r="C101" s="94" t="s">
        <v>40</v>
      </c>
      <c r="D101" s="92">
        <v>34132</v>
      </c>
      <c r="E101" s="92">
        <v>32854</v>
      </c>
      <c r="F101" s="92">
        <v>975</v>
      </c>
      <c r="G101" s="92">
        <v>382</v>
      </c>
      <c r="H101" s="92">
        <v>383</v>
      </c>
      <c r="I101" s="92">
        <v>0</v>
      </c>
      <c r="J101" s="92">
        <v>0</v>
      </c>
      <c r="K101" s="92">
        <v>941</v>
      </c>
      <c r="L101" s="92">
        <v>155</v>
      </c>
      <c r="M101" s="92">
        <v>182</v>
      </c>
      <c r="N101" s="92"/>
      <c r="O101" s="108"/>
    </row>
    <row r="102" ht="14.25" spans="1:15">
      <c r="A102" s="94">
        <v>73</v>
      </c>
      <c r="B102" s="97" t="s">
        <v>114</v>
      </c>
      <c r="C102" s="94" t="s">
        <v>38</v>
      </c>
      <c r="D102" s="92">
        <v>5957</v>
      </c>
      <c r="E102" s="92">
        <v>5027</v>
      </c>
      <c r="F102" s="92">
        <v>957</v>
      </c>
      <c r="G102" s="92">
        <v>0</v>
      </c>
      <c r="H102" s="92">
        <v>0</v>
      </c>
      <c r="I102" s="92">
        <v>0</v>
      </c>
      <c r="J102" s="92">
        <v>0</v>
      </c>
      <c r="K102" s="92">
        <v>550</v>
      </c>
      <c r="L102" s="92">
        <v>380</v>
      </c>
      <c r="M102" s="92"/>
      <c r="N102" s="92"/>
      <c r="O102" s="108"/>
    </row>
    <row r="103" ht="45" spans="1:15">
      <c r="A103" s="94">
        <v>74</v>
      </c>
      <c r="B103" s="97" t="s">
        <v>115</v>
      </c>
      <c r="C103" s="94" t="s">
        <v>38</v>
      </c>
      <c r="D103" s="92">
        <v>6502</v>
      </c>
      <c r="E103" s="92">
        <v>5521</v>
      </c>
      <c r="F103" s="92">
        <v>957</v>
      </c>
      <c r="G103" s="92">
        <v>0</v>
      </c>
      <c r="H103" s="92">
        <v>0</v>
      </c>
      <c r="I103" s="92">
        <v>0</v>
      </c>
      <c r="J103" s="92">
        <v>1465</v>
      </c>
      <c r="K103" s="92">
        <v>641</v>
      </c>
      <c r="L103" s="92">
        <v>340</v>
      </c>
      <c r="M103" s="92"/>
      <c r="N103" s="92"/>
      <c r="O103" s="108" t="s">
        <v>116</v>
      </c>
    </row>
    <row r="104" s="6" customFormat="true" ht="28.5" spans="1:37">
      <c r="A104" s="89"/>
      <c r="B104" s="95" t="s">
        <v>117</v>
      </c>
      <c r="C104" s="91"/>
      <c r="D104" s="92">
        <v>12530</v>
      </c>
      <c r="E104" s="92">
        <v>8681</v>
      </c>
      <c r="F104" s="92">
        <v>1854</v>
      </c>
      <c r="G104" s="92">
        <v>0</v>
      </c>
      <c r="H104" s="92">
        <v>0</v>
      </c>
      <c r="I104" s="92">
        <v>0</v>
      </c>
      <c r="J104" s="92">
        <v>0</v>
      </c>
      <c r="K104" s="92">
        <v>2741</v>
      </c>
      <c r="L104" s="92">
        <v>360</v>
      </c>
      <c r="M104" s="92">
        <v>748</v>
      </c>
      <c r="N104" s="92">
        <v>0</v>
      </c>
      <c r="O104" s="108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ht="28.5" spans="1:15">
      <c r="A105" s="89"/>
      <c r="B105" s="96" t="s">
        <v>118</v>
      </c>
      <c r="C105" s="94"/>
      <c r="D105" s="92">
        <v>0</v>
      </c>
      <c r="E105" s="92">
        <v>0</v>
      </c>
      <c r="F105" s="92"/>
      <c r="G105" s="92"/>
      <c r="H105" s="92"/>
      <c r="I105" s="92"/>
      <c r="J105" s="92"/>
      <c r="K105" s="92"/>
      <c r="L105" s="92"/>
      <c r="M105" s="92"/>
      <c r="N105" s="92"/>
      <c r="O105" s="108"/>
    </row>
    <row r="106" s="7" customFormat="true" ht="14.25" spans="1:37">
      <c r="A106" s="89"/>
      <c r="B106" s="96" t="s">
        <v>25</v>
      </c>
      <c r="C106" s="94"/>
      <c r="D106" s="92">
        <v>12530</v>
      </c>
      <c r="E106" s="92">
        <v>8681</v>
      </c>
      <c r="F106" s="92">
        <v>1854</v>
      </c>
      <c r="G106" s="92">
        <v>0</v>
      </c>
      <c r="H106" s="92">
        <v>0</v>
      </c>
      <c r="I106" s="92">
        <v>0</v>
      </c>
      <c r="J106" s="92">
        <v>0</v>
      </c>
      <c r="K106" s="92">
        <v>2741</v>
      </c>
      <c r="L106" s="92">
        <v>360</v>
      </c>
      <c r="M106" s="92">
        <v>748</v>
      </c>
      <c r="N106" s="92">
        <v>0</v>
      </c>
      <c r="O106" s="10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ht="14.25" spans="1:15">
      <c r="A107" s="94">
        <v>75</v>
      </c>
      <c r="B107" s="97" t="s">
        <v>119</v>
      </c>
      <c r="C107" s="94"/>
      <c r="D107" s="92">
        <v>3217</v>
      </c>
      <c r="E107" s="92">
        <v>2007</v>
      </c>
      <c r="F107" s="92">
        <v>511</v>
      </c>
      <c r="G107" s="92">
        <v>0</v>
      </c>
      <c r="H107" s="92">
        <v>0</v>
      </c>
      <c r="I107" s="92">
        <v>0</v>
      </c>
      <c r="J107" s="92">
        <v>0</v>
      </c>
      <c r="K107" s="92">
        <v>841</v>
      </c>
      <c r="L107" s="92"/>
      <c r="M107" s="92">
        <v>369</v>
      </c>
      <c r="N107" s="92"/>
      <c r="O107" s="108"/>
    </row>
    <row r="108" ht="14.25" spans="1:15">
      <c r="A108" s="94">
        <v>76</v>
      </c>
      <c r="B108" s="97" t="s">
        <v>120</v>
      </c>
      <c r="C108" s="94"/>
      <c r="D108" s="92">
        <v>5960</v>
      </c>
      <c r="E108" s="92">
        <v>3971</v>
      </c>
      <c r="F108" s="92">
        <v>1187</v>
      </c>
      <c r="G108" s="92">
        <v>0</v>
      </c>
      <c r="H108" s="92">
        <v>0</v>
      </c>
      <c r="I108" s="92">
        <v>0</v>
      </c>
      <c r="J108" s="92">
        <v>0</v>
      </c>
      <c r="K108" s="92">
        <v>1250</v>
      </c>
      <c r="L108" s="92">
        <v>360</v>
      </c>
      <c r="M108" s="92">
        <v>379</v>
      </c>
      <c r="N108" s="92">
        <v>0</v>
      </c>
      <c r="O108" s="108"/>
    </row>
    <row r="109" ht="14.25" spans="1:15">
      <c r="A109" s="94">
        <v>77</v>
      </c>
      <c r="B109" s="97" t="s">
        <v>121</v>
      </c>
      <c r="C109" s="94"/>
      <c r="D109" s="92">
        <v>3353</v>
      </c>
      <c r="E109" s="92">
        <v>2703</v>
      </c>
      <c r="F109" s="92">
        <v>156</v>
      </c>
      <c r="G109" s="92">
        <v>0</v>
      </c>
      <c r="H109" s="92">
        <v>0</v>
      </c>
      <c r="I109" s="92">
        <v>0</v>
      </c>
      <c r="J109" s="92">
        <v>0</v>
      </c>
      <c r="K109" s="92">
        <v>650</v>
      </c>
      <c r="L109" s="92"/>
      <c r="M109" s="92"/>
      <c r="N109" s="92"/>
      <c r="O109" s="108"/>
    </row>
    <row r="110" s="6" customFormat="true" ht="14.25" spans="1:37">
      <c r="A110" s="89"/>
      <c r="B110" s="95" t="s">
        <v>122</v>
      </c>
      <c r="C110" s="91"/>
      <c r="D110" s="92">
        <v>66971</v>
      </c>
      <c r="E110" s="92">
        <v>59926</v>
      </c>
      <c r="F110" s="92">
        <v>11212</v>
      </c>
      <c r="G110" s="92">
        <v>1187</v>
      </c>
      <c r="H110" s="92">
        <v>755</v>
      </c>
      <c r="I110" s="92">
        <v>3000</v>
      </c>
      <c r="J110" s="92">
        <v>0</v>
      </c>
      <c r="K110" s="92">
        <v>5555</v>
      </c>
      <c r="L110" s="92">
        <v>1167</v>
      </c>
      <c r="M110" s="92">
        <v>0</v>
      </c>
      <c r="N110" s="92">
        <v>323</v>
      </c>
      <c r="O110" s="108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ht="14.25" spans="1:15">
      <c r="A111" s="89"/>
      <c r="B111" s="96" t="s">
        <v>123</v>
      </c>
      <c r="C111" s="94"/>
      <c r="D111" s="92">
        <v>580</v>
      </c>
      <c r="E111" s="92">
        <v>580</v>
      </c>
      <c r="F111" s="92"/>
      <c r="G111" s="92"/>
      <c r="H111" s="92">
        <v>580</v>
      </c>
      <c r="I111" s="92"/>
      <c r="J111" s="92"/>
      <c r="K111" s="92"/>
      <c r="L111" s="92"/>
      <c r="M111" s="92"/>
      <c r="N111" s="92"/>
      <c r="O111" s="108"/>
    </row>
    <row r="112" s="7" customFormat="true" ht="14.25" spans="1:37">
      <c r="A112" s="89"/>
      <c r="B112" s="96" t="s">
        <v>25</v>
      </c>
      <c r="C112" s="94"/>
      <c r="D112" s="92">
        <v>66391</v>
      </c>
      <c r="E112" s="92">
        <v>59346</v>
      </c>
      <c r="F112" s="92">
        <v>11212</v>
      </c>
      <c r="G112" s="92">
        <v>1187</v>
      </c>
      <c r="H112" s="92">
        <v>175</v>
      </c>
      <c r="I112" s="92">
        <v>3000</v>
      </c>
      <c r="J112" s="92">
        <v>0</v>
      </c>
      <c r="K112" s="92">
        <v>5555</v>
      </c>
      <c r="L112" s="92">
        <v>1167</v>
      </c>
      <c r="M112" s="92">
        <v>0</v>
      </c>
      <c r="N112" s="92">
        <v>323</v>
      </c>
      <c r="O112" s="108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ht="14.25" spans="1:15">
      <c r="A113" s="94">
        <v>78</v>
      </c>
      <c r="B113" s="97" t="s">
        <v>124</v>
      </c>
      <c r="C113" s="94"/>
      <c r="D113" s="92">
        <v>4880</v>
      </c>
      <c r="E113" s="92">
        <v>3724</v>
      </c>
      <c r="F113" s="92">
        <v>358</v>
      </c>
      <c r="G113" s="92">
        <v>0</v>
      </c>
      <c r="H113" s="92">
        <v>0</v>
      </c>
      <c r="I113" s="92">
        <v>0</v>
      </c>
      <c r="J113" s="92"/>
      <c r="K113" s="92">
        <v>1050</v>
      </c>
      <c r="L113" s="92"/>
      <c r="M113" s="92"/>
      <c r="N113" s="92">
        <v>106</v>
      </c>
      <c r="O113" s="108"/>
    </row>
    <row r="114" ht="14.25" spans="1:15">
      <c r="A114" s="94">
        <v>79</v>
      </c>
      <c r="B114" s="97" t="s">
        <v>125</v>
      </c>
      <c r="C114" s="94"/>
      <c r="D114" s="92">
        <v>6198</v>
      </c>
      <c r="E114" s="92">
        <v>5744</v>
      </c>
      <c r="F114" s="92">
        <v>1649</v>
      </c>
      <c r="G114" s="92">
        <v>199</v>
      </c>
      <c r="H114" s="92">
        <v>0</v>
      </c>
      <c r="I114" s="92">
        <v>0</v>
      </c>
      <c r="J114" s="92"/>
      <c r="K114" s="92">
        <v>341</v>
      </c>
      <c r="L114" s="92"/>
      <c r="M114" s="92"/>
      <c r="N114" s="92">
        <v>113</v>
      </c>
      <c r="O114" s="108"/>
    </row>
    <row r="115" ht="14.25" spans="1:15">
      <c r="A115" s="94">
        <v>80</v>
      </c>
      <c r="B115" s="97" t="s">
        <v>126</v>
      </c>
      <c r="C115" s="94"/>
      <c r="D115" s="92">
        <v>5267</v>
      </c>
      <c r="E115" s="92">
        <v>4726</v>
      </c>
      <c r="F115" s="92">
        <v>1782</v>
      </c>
      <c r="G115" s="92">
        <v>120</v>
      </c>
      <c r="H115" s="92">
        <v>0</v>
      </c>
      <c r="I115" s="92">
        <v>0</v>
      </c>
      <c r="J115" s="92"/>
      <c r="K115" s="92">
        <v>541</v>
      </c>
      <c r="L115" s="92"/>
      <c r="M115" s="92"/>
      <c r="N115" s="92"/>
      <c r="O115" s="108"/>
    </row>
    <row r="116" ht="14.25" spans="1:15">
      <c r="A116" s="94">
        <v>81</v>
      </c>
      <c r="B116" s="97" t="s">
        <v>127</v>
      </c>
      <c r="C116" s="94"/>
      <c r="D116" s="92">
        <v>6027</v>
      </c>
      <c r="E116" s="92">
        <v>4827</v>
      </c>
      <c r="F116" s="92">
        <v>996</v>
      </c>
      <c r="G116" s="92">
        <v>0</v>
      </c>
      <c r="H116" s="92">
        <v>0</v>
      </c>
      <c r="I116" s="92">
        <v>0</v>
      </c>
      <c r="J116" s="92"/>
      <c r="K116" s="92">
        <v>800</v>
      </c>
      <c r="L116" s="92">
        <v>400</v>
      </c>
      <c r="M116" s="92"/>
      <c r="N116" s="92"/>
      <c r="O116" s="108"/>
    </row>
    <row r="117" ht="14.25" spans="1:15">
      <c r="A117" s="94">
        <v>82</v>
      </c>
      <c r="B117" s="97" t="s">
        <v>128</v>
      </c>
      <c r="C117" s="94"/>
      <c r="D117" s="92">
        <v>5434</v>
      </c>
      <c r="E117" s="92">
        <v>4793</v>
      </c>
      <c r="F117" s="92">
        <v>1780</v>
      </c>
      <c r="G117" s="92">
        <v>0</v>
      </c>
      <c r="H117" s="92">
        <v>0</v>
      </c>
      <c r="I117" s="92">
        <v>0</v>
      </c>
      <c r="J117" s="92"/>
      <c r="K117" s="92">
        <v>641</v>
      </c>
      <c r="L117" s="92"/>
      <c r="M117" s="92"/>
      <c r="N117" s="92"/>
      <c r="O117" s="108"/>
    </row>
    <row r="118" ht="14.25" spans="1:15">
      <c r="A118" s="94">
        <v>83</v>
      </c>
      <c r="B118" s="97" t="s">
        <v>129</v>
      </c>
      <c r="C118" s="94"/>
      <c r="D118" s="92">
        <v>6058</v>
      </c>
      <c r="E118" s="92">
        <v>5217</v>
      </c>
      <c r="F118" s="92">
        <v>348</v>
      </c>
      <c r="G118" s="92">
        <v>156</v>
      </c>
      <c r="H118" s="92">
        <v>0</v>
      </c>
      <c r="I118" s="92">
        <v>0</v>
      </c>
      <c r="J118" s="92"/>
      <c r="K118" s="92">
        <v>441</v>
      </c>
      <c r="L118" s="92">
        <v>400</v>
      </c>
      <c r="M118" s="92"/>
      <c r="N118" s="92"/>
      <c r="O118" s="108"/>
    </row>
    <row r="119" ht="14.25" spans="1:15">
      <c r="A119" s="94">
        <v>84</v>
      </c>
      <c r="B119" s="97" t="s">
        <v>130</v>
      </c>
      <c r="C119" s="94"/>
      <c r="D119" s="92">
        <v>5681</v>
      </c>
      <c r="E119" s="92">
        <v>4810</v>
      </c>
      <c r="F119" s="92">
        <v>1777</v>
      </c>
      <c r="G119" s="92">
        <v>0</v>
      </c>
      <c r="H119" s="92">
        <v>0</v>
      </c>
      <c r="I119" s="92">
        <v>0</v>
      </c>
      <c r="J119" s="92"/>
      <c r="K119" s="92">
        <v>400</v>
      </c>
      <c r="L119" s="92">
        <v>367</v>
      </c>
      <c r="M119" s="92"/>
      <c r="N119" s="92">
        <v>104</v>
      </c>
      <c r="O119" s="108"/>
    </row>
    <row r="120" ht="14.25" spans="1:15">
      <c r="A120" s="94">
        <v>85</v>
      </c>
      <c r="B120" s="97" t="s">
        <v>131</v>
      </c>
      <c r="C120" s="94"/>
      <c r="D120" s="92">
        <v>4607</v>
      </c>
      <c r="E120" s="92">
        <v>4207</v>
      </c>
      <c r="F120" s="92">
        <v>686</v>
      </c>
      <c r="G120" s="92">
        <v>279</v>
      </c>
      <c r="H120" s="92">
        <v>65</v>
      </c>
      <c r="I120" s="92">
        <v>0</v>
      </c>
      <c r="J120" s="92"/>
      <c r="K120" s="92">
        <v>400</v>
      </c>
      <c r="L120" s="92"/>
      <c r="M120" s="92"/>
      <c r="N120" s="92"/>
      <c r="O120" s="108"/>
    </row>
    <row r="121" ht="14.25" spans="1:15">
      <c r="A121" s="94">
        <v>86</v>
      </c>
      <c r="B121" s="97" t="s">
        <v>132</v>
      </c>
      <c r="C121" s="94" t="s">
        <v>40</v>
      </c>
      <c r="D121" s="92">
        <v>18114</v>
      </c>
      <c r="E121" s="92">
        <v>17773</v>
      </c>
      <c r="F121" s="92">
        <v>1166</v>
      </c>
      <c r="G121" s="92">
        <v>249</v>
      </c>
      <c r="H121" s="92">
        <v>0</v>
      </c>
      <c r="I121" s="92">
        <v>3000</v>
      </c>
      <c r="J121" s="92"/>
      <c r="K121" s="92">
        <v>341</v>
      </c>
      <c r="L121" s="92"/>
      <c r="M121" s="92"/>
      <c r="N121" s="92"/>
      <c r="O121" s="108"/>
    </row>
    <row r="122" ht="14.25" spans="1:15">
      <c r="A122" s="94">
        <v>87</v>
      </c>
      <c r="B122" s="97" t="s">
        <v>133</v>
      </c>
      <c r="C122" s="94"/>
      <c r="D122" s="92">
        <v>4125</v>
      </c>
      <c r="E122" s="92">
        <v>3525</v>
      </c>
      <c r="F122" s="92">
        <v>670</v>
      </c>
      <c r="G122" s="92">
        <v>184</v>
      </c>
      <c r="H122" s="92">
        <v>110</v>
      </c>
      <c r="I122" s="92">
        <v>0</v>
      </c>
      <c r="J122" s="92"/>
      <c r="K122" s="92">
        <v>600</v>
      </c>
      <c r="L122" s="92"/>
      <c r="M122" s="92"/>
      <c r="N122" s="92"/>
      <c r="O122" s="108"/>
    </row>
    <row r="123" s="6" customFormat="true" ht="14.25" spans="1:37">
      <c r="A123" s="89"/>
      <c r="B123" s="95" t="s">
        <v>134</v>
      </c>
      <c r="C123" s="91"/>
      <c r="D123" s="92">
        <v>77393</v>
      </c>
      <c r="E123" s="92">
        <v>68986</v>
      </c>
      <c r="F123" s="92">
        <v>11925</v>
      </c>
      <c r="G123" s="92">
        <v>227</v>
      </c>
      <c r="H123" s="92">
        <v>631</v>
      </c>
      <c r="I123" s="92">
        <v>3000</v>
      </c>
      <c r="J123" s="92">
        <v>0</v>
      </c>
      <c r="K123" s="92">
        <v>5955</v>
      </c>
      <c r="L123" s="92">
        <v>2260</v>
      </c>
      <c r="M123" s="92">
        <v>0</v>
      </c>
      <c r="N123" s="92">
        <v>192</v>
      </c>
      <c r="O123" s="108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ht="14.25" spans="1:15">
      <c r="A124" s="89"/>
      <c r="B124" s="96" t="s">
        <v>135</v>
      </c>
      <c r="C124" s="94"/>
      <c r="D124" s="92">
        <v>475</v>
      </c>
      <c r="E124" s="92">
        <v>475</v>
      </c>
      <c r="F124" s="92"/>
      <c r="G124" s="92"/>
      <c r="H124" s="92">
        <v>475</v>
      </c>
      <c r="I124" s="92"/>
      <c r="J124" s="92"/>
      <c r="K124" s="92"/>
      <c r="L124" s="92"/>
      <c r="M124" s="92"/>
      <c r="N124" s="92"/>
      <c r="O124" s="108"/>
    </row>
    <row r="125" s="7" customFormat="true" ht="14.25" spans="1:37">
      <c r="A125" s="89"/>
      <c r="B125" s="96" t="s">
        <v>25</v>
      </c>
      <c r="C125" s="94"/>
      <c r="D125" s="92">
        <v>76918</v>
      </c>
      <c r="E125" s="92">
        <v>68511</v>
      </c>
      <c r="F125" s="92">
        <v>11925</v>
      </c>
      <c r="G125" s="92">
        <v>227</v>
      </c>
      <c r="H125" s="92">
        <v>156</v>
      </c>
      <c r="I125" s="92">
        <v>3000</v>
      </c>
      <c r="J125" s="92">
        <v>0</v>
      </c>
      <c r="K125" s="92">
        <v>5955</v>
      </c>
      <c r="L125" s="92">
        <v>2260</v>
      </c>
      <c r="M125" s="92">
        <v>0</v>
      </c>
      <c r="N125" s="92">
        <v>192</v>
      </c>
      <c r="O125" s="108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ht="14.25" spans="1:15">
      <c r="A126" s="94">
        <v>88</v>
      </c>
      <c r="B126" s="97" t="s">
        <v>136</v>
      </c>
      <c r="C126" s="94"/>
      <c r="D126" s="92">
        <v>3023</v>
      </c>
      <c r="E126" s="92">
        <v>2373</v>
      </c>
      <c r="F126" s="92">
        <v>748</v>
      </c>
      <c r="G126" s="92">
        <v>0</v>
      </c>
      <c r="H126" s="92">
        <v>0</v>
      </c>
      <c r="I126" s="92">
        <v>0</v>
      </c>
      <c r="J126" s="92"/>
      <c r="K126" s="92">
        <v>650</v>
      </c>
      <c r="L126" s="92"/>
      <c r="M126" s="92"/>
      <c r="N126" s="92"/>
      <c r="O126" s="108"/>
    </row>
    <row r="127" ht="14.25" spans="1:15">
      <c r="A127" s="94">
        <v>89</v>
      </c>
      <c r="B127" s="97" t="s">
        <v>137</v>
      </c>
      <c r="C127" s="94"/>
      <c r="D127" s="92">
        <v>3348</v>
      </c>
      <c r="E127" s="92">
        <v>2598</v>
      </c>
      <c r="F127" s="92">
        <v>374</v>
      </c>
      <c r="G127" s="92">
        <v>0</v>
      </c>
      <c r="H127" s="92">
        <v>0</v>
      </c>
      <c r="I127" s="92">
        <v>0</v>
      </c>
      <c r="J127" s="92"/>
      <c r="K127" s="92">
        <v>750</v>
      </c>
      <c r="L127" s="92"/>
      <c r="M127" s="92"/>
      <c r="N127" s="92"/>
      <c r="O127" s="108"/>
    </row>
    <row r="128" ht="14.25" spans="1:15">
      <c r="A128" s="94">
        <v>90</v>
      </c>
      <c r="B128" s="97" t="s">
        <v>138</v>
      </c>
      <c r="C128" s="94"/>
      <c r="D128" s="92">
        <v>4688</v>
      </c>
      <c r="E128" s="92">
        <v>3942</v>
      </c>
      <c r="F128" s="92">
        <v>1166</v>
      </c>
      <c r="G128" s="92">
        <v>0</v>
      </c>
      <c r="H128" s="92">
        <v>0</v>
      </c>
      <c r="I128" s="92">
        <v>0</v>
      </c>
      <c r="J128" s="92"/>
      <c r="K128" s="92">
        <v>641</v>
      </c>
      <c r="L128" s="92"/>
      <c r="M128" s="92"/>
      <c r="N128" s="92">
        <v>105</v>
      </c>
      <c r="O128" s="108"/>
    </row>
    <row r="129" ht="14.25" spans="1:15">
      <c r="A129" s="94">
        <v>91</v>
      </c>
      <c r="B129" s="97" t="s">
        <v>139</v>
      </c>
      <c r="C129" s="94"/>
      <c r="D129" s="92">
        <v>6239</v>
      </c>
      <c r="E129" s="92">
        <v>5598</v>
      </c>
      <c r="F129" s="92">
        <v>1154</v>
      </c>
      <c r="G129" s="92">
        <v>0</v>
      </c>
      <c r="H129" s="92">
        <v>0</v>
      </c>
      <c r="I129" s="92">
        <v>0</v>
      </c>
      <c r="J129" s="92"/>
      <c r="K129" s="92">
        <v>641</v>
      </c>
      <c r="L129" s="92"/>
      <c r="M129" s="92"/>
      <c r="N129" s="92">
        <v>0</v>
      </c>
      <c r="O129" s="108"/>
    </row>
    <row r="130" ht="14.25" spans="1:15">
      <c r="A130" s="94">
        <v>92</v>
      </c>
      <c r="B130" s="97" t="s">
        <v>140</v>
      </c>
      <c r="C130" s="94" t="s">
        <v>38</v>
      </c>
      <c r="D130" s="92">
        <v>10357</v>
      </c>
      <c r="E130" s="92">
        <v>9621</v>
      </c>
      <c r="F130" s="92">
        <v>822</v>
      </c>
      <c r="G130" s="92">
        <v>0</v>
      </c>
      <c r="H130" s="92">
        <v>0</v>
      </c>
      <c r="I130" s="92">
        <v>0</v>
      </c>
      <c r="J130" s="92"/>
      <c r="K130" s="92">
        <v>341</v>
      </c>
      <c r="L130" s="92">
        <v>395</v>
      </c>
      <c r="M130" s="92"/>
      <c r="N130" s="92"/>
      <c r="O130" s="108"/>
    </row>
    <row r="131" ht="14.25" spans="1:15">
      <c r="A131" s="94">
        <v>93</v>
      </c>
      <c r="B131" s="97" t="s">
        <v>141</v>
      </c>
      <c r="C131" s="94" t="s">
        <v>38</v>
      </c>
      <c r="D131" s="92">
        <v>7930</v>
      </c>
      <c r="E131" s="92">
        <v>7290</v>
      </c>
      <c r="F131" s="92">
        <v>335</v>
      </c>
      <c r="G131" s="92">
        <v>0</v>
      </c>
      <c r="H131" s="92">
        <v>0</v>
      </c>
      <c r="I131" s="92">
        <v>3000</v>
      </c>
      <c r="J131" s="92"/>
      <c r="K131" s="92">
        <v>250</v>
      </c>
      <c r="L131" s="92">
        <v>390</v>
      </c>
      <c r="M131" s="92"/>
      <c r="N131" s="92"/>
      <c r="O131" s="108"/>
    </row>
    <row r="132" ht="14.25" spans="1:15">
      <c r="A132" s="94">
        <v>94</v>
      </c>
      <c r="B132" s="97" t="s">
        <v>142</v>
      </c>
      <c r="C132" s="94" t="s">
        <v>38</v>
      </c>
      <c r="D132" s="92">
        <v>6454</v>
      </c>
      <c r="E132" s="92">
        <v>5814</v>
      </c>
      <c r="F132" s="92">
        <v>338</v>
      </c>
      <c r="G132" s="92">
        <v>0</v>
      </c>
      <c r="H132" s="92">
        <v>0</v>
      </c>
      <c r="I132" s="92">
        <v>0</v>
      </c>
      <c r="J132" s="92"/>
      <c r="K132" s="92">
        <v>250</v>
      </c>
      <c r="L132" s="92">
        <v>390</v>
      </c>
      <c r="M132" s="92"/>
      <c r="N132" s="92"/>
      <c r="O132" s="108"/>
    </row>
    <row r="133" ht="14.25" spans="1:15">
      <c r="A133" s="94">
        <v>95</v>
      </c>
      <c r="B133" s="97" t="s">
        <v>143</v>
      </c>
      <c r="C133" s="94" t="s">
        <v>38</v>
      </c>
      <c r="D133" s="92">
        <v>5676</v>
      </c>
      <c r="E133" s="92">
        <v>4844</v>
      </c>
      <c r="F133" s="92">
        <v>1134</v>
      </c>
      <c r="G133" s="92">
        <v>0</v>
      </c>
      <c r="H133" s="92">
        <v>0</v>
      </c>
      <c r="I133" s="92">
        <v>0</v>
      </c>
      <c r="J133" s="92"/>
      <c r="K133" s="92">
        <v>350</v>
      </c>
      <c r="L133" s="92">
        <v>395</v>
      </c>
      <c r="M133" s="92"/>
      <c r="N133" s="92">
        <v>87</v>
      </c>
      <c r="O133" s="108"/>
    </row>
    <row r="134" ht="14.25" spans="1:15">
      <c r="A134" s="94">
        <v>96</v>
      </c>
      <c r="B134" s="97" t="s">
        <v>144</v>
      </c>
      <c r="C134" s="94" t="s">
        <v>38</v>
      </c>
      <c r="D134" s="92">
        <v>9779</v>
      </c>
      <c r="E134" s="92">
        <v>8839</v>
      </c>
      <c r="F134" s="92">
        <v>1173</v>
      </c>
      <c r="G134" s="92">
        <v>227</v>
      </c>
      <c r="H134" s="92">
        <v>156</v>
      </c>
      <c r="I134" s="92">
        <v>0</v>
      </c>
      <c r="J134" s="92"/>
      <c r="K134" s="92">
        <v>550</v>
      </c>
      <c r="L134" s="92">
        <v>390</v>
      </c>
      <c r="M134" s="92"/>
      <c r="N134" s="92">
        <v>0</v>
      </c>
      <c r="O134" s="108"/>
    </row>
    <row r="135" ht="14.25" spans="1:15">
      <c r="A135" s="94">
        <v>97</v>
      </c>
      <c r="B135" s="97" t="s">
        <v>145</v>
      </c>
      <c r="C135" s="94" t="s">
        <v>38</v>
      </c>
      <c r="D135" s="92">
        <v>4891</v>
      </c>
      <c r="E135" s="92">
        <v>4641</v>
      </c>
      <c r="F135" s="92">
        <v>1172</v>
      </c>
      <c r="G135" s="92">
        <v>0</v>
      </c>
      <c r="H135" s="92">
        <v>0</v>
      </c>
      <c r="I135" s="92">
        <v>0</v>
      </c>
      <c r="J135" s="92"/>
      <c r="K135" s="92">
        <v>250</v>
      </c>
      <c r="L135" s="92"/>
      <c r="M135" s="92"/>
      <c r="N135" s="92"/>
      <c r="O135" s="108"/>
    </row>
    <row r="136" ht="14.25" spans="1:15">
      <c r="A136" s="94">
        <v>98</v>
      </c>
      <c r="B136" s="97" t="s">
        <v>146</v>
      </c>
      <c r="C136" s="94" t="s">
        <v>38</v>
      </c>
      <c r="D136" s="92">
        <v>7860</v>
      </c>
      <c r="E136" s="92">
        <v>6919</v>
      </c>
      <c r="F136" s="92">
        <v>1741</v>
      </c>
      <c r="G136" s="92">
        <v>0</v>
      </c>
      <c r="H136" s="92">
        <v>0</v>
      </c>
      <c r="I136" s="92">
        <v>0</v>
      </c>
      <c r="J136" s="92"/>
      <c r="K136" s="92">
        <v>641</v>
      </c>
      <c r="L136" s="92">
        <v>300</v>
      </c>
      <c r="M136" s="92"/>
      <c r="N136" s="92"/>
      <c r="O136" s="108"/>
    </row>
    <row r="137" ht="14.25" spans="1:15">
      <c r="A137" s="94">
        <v>99</v>
      </c>
      <c r="B137" s="97" t="s">
        <v>147</v>
      </c>
      <c r="C137" s="94"/>
      <c r="D137" s="92">
        <v>6673</v>
      </c>
      <c r="E137" s="92">
        <v>6032</v>
      </c>
      <c r="F137" s="92">
        <v>1768</v>
      </c>
      <c r="G137" s="92">
        <v>0</v>
      </c>
      <c r="H137" s="92">
        <v>0</v>
      </c>
      <c r="I137" s="92">
        <v>0</v>
      </c>
      <c r="J137" s="92"/>
      <c r="K137" s="92">
        <v>641</v>
      </c>
      <c r="L137" s="92"/>
      <c r="M137" s="92"/>
      <c r="N137" s="92"/>
      <c r="O137" s="108"/>
    </row>
    <row r="138" s="6" customFormat="true" ht="14.25" spans="1:37">
      <c r="A138" s="89"/>
      <c r="B138" s="95" t="s">
        <v>148</v>
      </c>
      <c r="C138" s="91"/>
      <c r="D138" s="92">
        <v>52115</v>
      </c>
      <c r="E138" s="92">
        <v>46949</v>
      </c>
      <c r="F138" s="92">
        <v>5157</v>
      </c>
      <c r="G138" s="92">
        <v>2403</v>
      </c>
      <c r="H138" s="92">
        <v>1831</v>
      </c>
      <c r="I138" s="92">
        <v>0</v>
      </c>
      <c r="J138" s="92">
        <v>0</v>
      </c>
      <c r="K138" s="92">
        <v>3805</v>
      </c>
      <c r="L138" s="92">
        <v>778</v>
      </c>
      <c r="M138" s="92">
        <v>305</v>
      </c>
      <c r="N138" s="92">
        <v>278</v>
      </c>
      <c r="O138" s="10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</row>
    <row r="139" ht="14.25" spans="1:15">
      <c r="A139" s="89"/>
      <c r="B139" s="96" t="s">
        <v>149</v>
      </c>
      <c r="C139" s="94"/>
      <c r="D139" s="92">
        <v>1388</v>
      </c>
      <c r="E139" s="92">
        <v>1388</v>
      </c>
      <c r="F139" s="92"/>
      <c r="G139" s="92"/>
      <c r="H139" s="92">
        <v>1388</v>
      </c>
      <c r="I139" s="92"/>
      <c r="J139" s="92"/>
      <c r="K139" s="92"/>
      <c r="L139" s="92"/>
      <c r="M139" s="92"/>
      <c r="N139" s="92"/>
      <c r="O139" s="108"/>
    </row>
    <row r="140" s="7" customFormat="true" ht="14.25" spans="1:37">
      <c r="A140" s="89"/>
      <c r="B140" s="96" t="s">
        <v>25</v>
      </c>
      <c r="C140" s="94"/>
      <c r="D140" s="92">
        <v>50727</v>
      </c>
      <c r="E140" s="92">
        <v>45561</v>
      </c>
      <c r="F140" s="92">
        <v>5157</v>
      </c>
      <c r="G140" s="92">
        <v>2403</v>
      </c>
      <c r="H140" s="92">
        <v>443</v>
      </c>
      <c r="I140" s="92">
        <v>0</v>
      </c>
      <c r="J140" s="92">
        <v>0</v>
      </c>
      <c r="K140" s="92">
        <v>3805</v>
      </c>
      <c r="L140" s="92">
        <v>778</v>
      </c>
      <c r="M140" s="92">
        <v>305</v>
      </c>
      <c r="N140" s="92">
        <v>278</v>
      </c>
      <c r="O140" s="108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ht="14.25" spans="1:15">
      <c r="A141" s="94">
        <v>100</v>
      </c>
      <c r="B141" s="97" t="s">
        <v>150</v>
      </c>
      <c r="C141" s="94"/>
      <c r="D141" s="92">
        <v>12479</v>
      </c>
      <c r="E141" s="92">
        <v>11261</v>
      </c>
      <c r="F141" s="92">
        <v>1018</v>
      </c>
      <c r="G141" s="92">
        <v>827</v>
      </c>
      <c r="H141" s="92">
        <v>0</v>
      </c>
      <c r="I141" s="92">
        <v>0</v>
      </c>
      <c r="J141" s="92"/>
      <c r="K141" s="92">
        <v>441</v>
      </c>
      <c r="L141" s="92">
        <v>380</v>
      </c>
      <c r="M141" s="92">
        <v>305</v>
      </c>
      <c r="N141" s="92">
        <v>92</v>
      </c>
      <c r="O141" s="108"/>
    </row>
    <row r="142" ht="14.25" spans="1:15">
      <c r="A142" s="94">
        <v>101</v>
      </c>
      <c r="B142" s="97" t="s">
        <v>151</v>
      </c>
      <c r="C142" s="94" t="s">
        <v>38</v>
      </c>
      <c r="D142" s="92">
        <v>13350</v>
      </c>
      <c r="E142" s="92">
        <v>12809</v>
      </c>
      <c r="F142" s="92">
        <v>1011</v>
      </c>
      <c r="G142" s="92">
        <v>1470</v>
      </c>
      <c r="H142" s="92">
        <v>319</v>
      </c>
      <c r="I142" s="92">
        <v>0</v>
      </c>
      <c r="J142" s="92"/>
      <c r="K142" s="92">
        <v>541</v>
      </c>
      <c r="L142" s="92"/>
      <c r="M142" s="92"/>
      <c r="N142" s="92">
        <v>0</v>
      </c>
      <c r="O142" s="108"/>
    </row>
    <row r="143" ht="14.25" spans="1:15">
      <c r="A143" s="94">
        <v>102</v>
      </c>
      <c r="B143" s="97" t="s">
        <v>152</v>
      </c>
      <c r="C143" s="94"/>
      <c r="D143" s="92">
        <v>6950</v>
      </c>
      <c r="E143" s="92">
        <v>5915</v>
      </c>
      <c r="F143" s="92">
        <v>945</v>
      </c>
      <c r="G143" s="92">
        <v>0</v>
      </c>
      <c r="H143" s="92">
        <v>0</v>
      </c>
      <c r="I143" s="92">
        <v>0</v>
      </c>
      <c r="J143" s="92">
        <v>0</v>
      </c>
      <c r="K143" s="92">
        <v>941</v>
      </c>
      <c r="L143" s="92"/>
      <c r="M143" s="92"/>
      <c r="N143" s="92">
        <v>94</v>
      </c>
      <c r="O143" s="108"/>
    </row>
    <row r="144" ht="14.25" spans="1:15">
      <c r="A144" s="94">
        <v>103</v>
      </c>
      <c r="B144" s="97" t="s">
        <v>153</v>
      </c>
      <c r="C144" s="94"/>
      <c r="D144" s="92">
        <v>9544</v>
      </c>
      <c r="E144" s="92">
        <v>8405</v>
      </c>
      <c r="F144" s="92">
        <v>1166</v>
      </c>
      <c r="G144" s="92">
        <v>0</v>
      </c>
      <c r="H144" s="92">
        <v>67</v>
      </c>
      <c r="I144" s="92">
        <v>0</v>
      </c>
      <c r="J144" s="92"/>
      <c r="K144" s="92">
        <v>741</v>
      </c>
      <c r="L144" s="92">
        <v>398</v>
      </c>
      <c r="M144" s="92"/>
      <c r="N144" s="92"/>
      <c r="O144" s="108"/>
    </row>
    <row r="145" ht="14.25" spans="1:15">
      <c r="A145" s="94">
        <v>104</v>
      </c>
      <c r="B145" s="97" t="s">
        <v>154</v>
      </c>
      <c r="C145" s="94"/>
      <c r="D145" s="92">
        <v>8404</v>
      </c>
      <c r="E145" s="92">
        <v>7171</v>
      </c>
      <c r="F145" s="92">
        <v>1017</v>
      </c>
      <c r="G145" s="92">
        <v>106</v>
      </c>
      <c r="H145" s="92">
        <v>57</v>
      </c>
      <c r="I145" s="92">
        <v>0</v>
      </c>
      <c r="J145" s="92">
        <v>0</v>
      </c>
      <c r="K145" s="92">
        <v>1141</v>
      </c>
      <c r="L145" s="92"/>
      <c r="M145" s="92"/>
      <c r="N145" s="92">
        <v>92</v>
      </c>
      <c r="O145" s="108"/>
    </row>
    <row r="146" s="6" customFormat="true" ht="14.25" spans="1:37">
      <c r="A146" s="89"/>
      <c r="B146" s="95" t="s">
        <v>155</v>
      </c>
      <c r="C146" s="91"/>
      <c r="D146" s="92">
        <v>30306</v>
      </c>
      <c r="E146" s="92">
        <v>24213</v>
      </c>
      <c r="F146" s="92">
        <v>1467</v>
      </c>
      <c r="G146" s="92">
        <v>0</v>
      </c>
      <c r="H146" s="92">
        <v>463</v>
      </c>
      <c r="I146" s="92">
        <v>3000</v>
      </c>
      <c r="J146" s="92">
        <v>4118</v>
      </c>
      <c r="K146" s="92">
        <v>3882</v>
      </c>
      <c r="L146" s="92">
        <v>1566</v>
      </c>
      <c r="M146" s="92">
        <v>457</v>
      </c>
      <c r="N146" s="92">
        <v>188</v>
      </c>
      <c r="O146" s="108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</row>
    <row r="147" ht="14.25" spans="1:15">
      <c r="A147" s="89"/>
      <c r="B147" s="96" t="s">
        <v>156</v>
      </c>
      <c r="C147" s="94"/>
      <c r="D147" s="92">
        <v>362</v>
      </c>
      <c r="E147" s="92">
        <v>362</v>
      </c>
      <c r="F147" s="92"/>
      <c r="G147" s="92"/>
      <c r="H147" s="92">
        <v>362</v>
      </c>
      <c r="I147" s="92"/>
      <c r="J147" s="92"/>
      <c r="K147" s="92"/>
      <c r="L147" s="92"/>
      <c r="M147" s="92"/>
      <c r="N147" s="92"/>
      <c r="O147" s="108"/>
    </row>
    <row r="148" s="7" customFormat="true" ht="14.25" spans="1:37">
      <c r="A148" s="89"/>
      <c r="B148" s="96" t="s">
        <v>25</v>
      </c>
      <c r="C148" s="94"/>
      <c r="D148" s="92">
        <v>29944</v>
      </c>
      <c r="E148" s="92">
        <v>23851</v>
      </c>
      <c r="F148" s="92">
        <v>1467</v>
      </c>
      <c r="G148" s="92">
        <v>0</v>
      </c>
      <c r="H148" s="92">
        <v>101</v>
      </c>
      <c r="I148" s="92">
        <v>3000</v>
      </c>
      <c r="J148" s="92">
        <v>4118</v>
      </c>
      <c r="K148" s="92">
        <v>3882</v>
      </c>
      <c r="L148" s="92">
        <v>1566</v>
      </c>
      <c r="M148" s="92">
        <v>457</v>
      </c>
      <c r="N148" s="92">
        <v>188</v>
      </c>
      <c r="O148" s="108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ht="14.25" spans="1:15">
      <c r="A149" s="94">
        <v>105</v>
      </c>
      <c r="B149" s="97" t="s">
        <v>157</v>
      </c>
      <c r="C149" s="94"/>
      <c r="D149" s="92">
        <v>4831</v>
      </c>
      <c r="E149" s="92">
        <v>3972</v>
      </c>
      <c r="F149" s="92">
        <v>799</v>
      </c>
      <c r="G149" s="92">
        <v>0</v>
      </c>
      <c r="H149" s="92">
        <v>0</v>
      </c>
      <c r="I149" s="92">
        <v>0</v>
      </c>
      <c r="J149" s="92">
        <v>0</v>
      </c>
      <c r="K149" s="92">
        <v>241</v>
      </c>
      <c r="L149" s="92">
        <v>390</v>
      </c>
      <c r="M149" s="92">
        <v>228</v>
      </c>
      <c r="N149" s="92"/>
      <c r="O149" s="108"/>
    </row>
    <row r="150" ht="14.25" spans="1:15">
      <c r="A150" s="94">
        <v>106</v>
      </c>
      <c r="B150" s="97" t="s">
        <v>158</v>
      </c>
      <c r="C150" s="94" t="s">
        <v>38</v>
      </c>
      <c r="D150" s="92">
        <v>7312</v>
      </c>
      <c r="E150" s="92">
        <v>6132</v>
      </c>
      <c r="F150" s="92">
        <v>337</v>
      </c>
      <c r="G150" s="92">
        <v>0</v>
      </c>
      <c r="H150" s="92">
        <v>87</v>
      </c>
      <c r="I150" s="92">
        <v>0</v>
      </c>
      <c r="J150" s="92"/>
      <c r="K150" s="92">
        <v>800</v>
      </c>
      <c r="L150" s="92">
        <v>380</v>
      </c>
      <c r="M150" s="92"/>
      <c r="N150" s="92"/>
      <c r="O150" s="108"/>
    </row>
    <row r="151" ht="45" spans="1:15">
      <c r="A151" s="94">
        <v>107</v>
      </c>
      <c r="B151" s="97" t="s">
        <v>159</v>
      </c>
      <c r="C151" s="94" t="s">
        <v>38</v>
      </c>
      <c r="D151" s="92">
        <v>7598</v>
      </c>
      <c r="E151" s="92">
        <v>6032</v>
      </c>
      <c r="F151" s="92">
        <v>9</v>
      </c>
      <c r="G151" s="92">
        <v>0</v>
      </c>
      <c r="H151" s="92">
        <v>0</v>
      </c>
      <c r="I151" s="92">
        <v>3000</v>
      </c>
      <c r="J151" s="92">
        <v>4118</v>
      </c>
      <c r="K151" s="92">
        <v>941</v>
      </c>
      <c r="L151" s="92">
        <v>396</v>
      </c>
      <c r="M151" s="92">
        <v>229</v>
      </c>
      <c r="N151" s="92"/>
      <c r="O151" s="108" t="s">
        <v>160</v>
      </c>
    </row>
    <row r="152" ht="14.25" spans="1:15">
      <c r="A152" s="94">
        <v>108</v>
      </c>
      <c r="B152" s="97" t="s">
        <v>161</v>
      </c>
      <c r="C152" s="94" t="s">
        <v>38</v>
      </c>
      <c r="D152" s="92">
        <v>6568</v>
      </c>
      <c r="E152" s="92">
        <v>5119</v>
      </c>
      <c r="F152" s="92">
        <v>9</v>
      </c>
      <c r="G152" s="92">
        <v>0</v>
      </c>
      <c r="H152" s="92">
        <v>0</v>
      </c>
      <c r="I152" s="92">
        <v>0</v>
      </c>
      <c r="J152" s="92">
        <v>0</v>
      </c>
      <c r="K152" s="92">
        <v>950</v>
      </c>
      <c r="L152" s="92">
        <v>400</v>
      </c>
      <c r="M152" s="92"/>
      <c r="N152" s="92">
        <v>99</v>
      </c>
      <c r="O152" s="108"/>
    </row>
    <row r="153" ht="14.25" spans="1:15">
      <c r="A153" s="94">
        <v>109</v>
      </c>
      <c r="B153" s="97" t="s">
        <v>162</v>
      </c>
      <c r="C153" s="94"/>
      <c r="D153" s="92">
        <v>3635</v>
      </c>
      <c r="E153" s="92">
        <v>2596</v>
      </c>
      <c r="F153" s="92">
        <v>313</v>
      </c>
      <c r="G153" s="92">
        <v>0</v>
      </c>
      <c r="H153" s="92">
        <v>14</v>
      </c>
      <c r="I153" s="92">
        <v>0</v>
      </c>
      <c r="J153" s="92">
        <v>0</v>
      </c>
      <c r="K153" s="92">
        <v>950</v>
      </c>
      <c r="L153" s="92"/>
      <c r="M153" s="92"/>
      <c r="N153" s="92">
        <v>89</v>
      </c>
      <c r="O153" s="108"/>
    </row>
    <row r="154" s="6" customFormat="true" ht="14.25" spans="1:37">
      <c r="A154" s="89"/>
      <c r="B154" s="95" t="s">
        <v>163</v>
      </c>
      <c r="C154" s="91"/>
      <c r="D154" s="92">
        <v>44089</v>
      </c>
      <c r="E154" s="92">
        <v>39102</v>
      </c>
      <c r="F154" s="92">
        <v>2170</v>
      </c>
      <c r="G154" s="92">
        <v>2761</v>
      </c>
      <c r="H154" s="92">
        <v>1426</v>
      </c>
      <c r="I154" s="92">
        <v>3000</v>
      </c>
      <c r="J154" s="92">
        <v>0</v>
      </c>
      <c r="K154" s="92">
        <v>3832</v>
      </c>
      <c r="L154" s="92">
        <v>1155</v>
      </c>
      <c r="M154" s="92">
        <v>0</v>
      </c>
      <c r="N154" s="92">
        <v>0</v>
      </c>
      <c r="O154" s="10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ht="14.25" spans="1:15">
      <c r="A155" s="89"/>
      <c r="B155" s="96" t="s">
        <v>164</v>
      </c>
      <c r="C155" s="94"/>
      <c r="D155" s="92">
        <v>1015</v>
      </c>
      <c r="E155" s="92">
        <v>1015</v>
      </c>
      <c r="F155" s="92"/>
      <c r="G155" s="92"/>
      <c r="H155" s="92">
        <v>1015</v>
      </c>
      <c r="I155" s="92"/>
      <c r="J155" s="92"/>
      <c r="K155" s="92"/>
      <c r="L155" s="92"/>
      <c r="M155" s="92"/>
      <c r="N155" s="92"/>
      <c r="O155" s="108"/>
    </row>
    <row r="156" s="7" customFormat="true" ht="14.25" spans="1:37">
      <c r="A156" s="89"/>
      <c r="B156" s="96" t="s">
        <v>25</v>
      </c>
      <c r="C156" s="94"/>
      <c r="D156" s="92">
        <v>43074</v>
      </c>
      <c r="E156" s="92">
        <v>38087</v>
      </c>
      <c r="F156" s="92">
        <v>2170</v>
      </c>
      <c r="G156" s="92">
        <v>2761</v>
      </c>
      <c r="H156" s="92">
        <v>411</v>
      </c>
      <c r="I156" s="92">
        <v>3000</v>
      </c>
      <c r="J156" s="92">
        <v>0</v>
      </c>
      <c r="K156" s="92">
        <v>3832</v>
      </c>
      <c r="L156" s="92">
        <v>1155</v>
      </c>
      <c r="M156" s="92">
        <v>0</v>
      </c>
      <c r="N156" s="92">
        <v>0</v>
      </c>
      <c r="O156" s="108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</row>
    <row r="157" ht="14.25" spans="1:15">
      <c r="A157" s="94">
        <v>110</v>
      </c>
      <c r="B157" s="97" t="s">
        <v>165</v>
      </c>
      <c r="C157" s="94"/>
      <c r="D157" s="92">
        <v>2291</v>
      </c>
      <c r="E157" s="92">
        <v>1641</v>
      </c>
      <c r="F157" s="92">
        <v>644</v>
      </c>
      <c r="G157" s="92">
        <v>0</v>
      </c>
      <c r="H157" s="92">
        <v>0</v>
      </c>
      <c r="I157" s="92">
        <v>0</v>
      </c>
      <c r="J157" s="92"/>
      <c r="K157" s="92">
        <v>650</v>
      </c>
      <c r="L157" s="92"/>
      <c r="M157" s="92"/>
      <c r="N157" s="92"/>
      <c r="O157" s="108"/>
    </row>
    <row r="158" ht="14.25" spans="1:15">
      <c r="A158" s="94">
        <v>111</v>
      </c>
      <c r="B158" s="97" t="s">
        <v>166</v>
      </c>
      <c r="C158" s="94" t="s">
        <v>38</v>
      </c>
      <c r="D158" s="92">
        <v>10259</v>
      </c>
      <c r="E158" s="92">
        <v>9148</v>
      </c>
      <c r="F158" s="92">
        <v>389</v>
      </c>
      <c r="G158" s="92">
        <v>166</v>
      </c>
      <c r="H158" s="92">
        <v>7</v>
      </c>
      <c r="I158" s="92">
        <v>0</v>
      </c>
      <c r="J158" s="92"/>
      <c r="K158" s="92">
        <v>741</v>
      </c>
      <c r="L158" s="92">
        <v>370</v>
      </c>
      <c r="M158" s="92"/>
      <c r="N158" s="92"/>
      <c r="O158" s="108"/>
    </row>
    <row r="159" ht="14.25" spans="1:15">
      <c r="A159" s="94">
        <v>112</v>
      </c>
      <c r="B159" s="97" t="s">
        <v>167</v>
      </c>
      <c r="C159" s="94"/>
      <c r="D159" s="92">
        <v>3962</v>
      </c>
      <c r="E159" s="92">
        <v>3212</v>
      </c>
      <c r="F159" s="92">
        <v>368</v>
      </c>
      <c r="G159" s="92">
        <v>0</v>
      </c>
      <c r="H159" s="92">
        <v>0</v>
      </c>
      <c r="I159" s="92">
        <v>0</v>
      </c>
      <c r="J159" s="92"/>
      <c r="K159" s="92">
        <v>750</v>
      </c>
      <c r="L159" s="92"/>
      <c r="M159" s="92"/>
      <c r="N159" s="92"/>
      <c r="O159" s="108"/>
    </row>
    <row r="160" ht="14.25" spans="1:15">
      <c r="A160" s="94">
        <v>113</v>
      </c>
      <c r="B160" s="97" t="s">
        <v>168</v>
      </c>
      <c r="C160" s="94" t="s">
        <v>40</v>
      </c>
      <c r="D160" s="92">
        <v>22522</v>
      </c>
      <c r="E160" s="92">
        <v>21195</v>
      </c>
      <c r="F160" s="92">
        <v>382</v>
      </c>
      <c r="G160" s="92">
        <v>2595</v>
      </c>
      <c r="H160" s="92">
        <v>404</v>
      </c>
      <c r="I160" s="92">
        <v>3000</v>
      </c>
      <c r="J160" s="92"/>
      <c r="K160" s="92">
        <v>941</v>
      </c>
      <c r="L160" s="92">
        <v>386</v>
      </c>
      <c r="M160" s="92"/>
      <c r="N160" s="92"/>
      <c r="O160" s="108"/>
    </row>
    <row r="161" ht="14.25" spans="1:15">
      <c r="A161" s="94">
        <v>114</v>
      </c>
      <c r="B161" s="97" t="s">
        <v>169</v>
      </c>
      <c r="C161" s="94"/>
      <c r="D161" s="92">
        <v>4040</v>
      </c>
      <c r="E161" s="92">
        <v>2891</v>
      </c>
      <c r="F161" s="92">
        <v>387</v>
      </c>
      <c r="G161" s="92">
        <v>0</v>
      </c>
      <c r="H161" s="92">
        <v>0</v>
      </c>
      <c r="I161" s="92">
        <v>0</v>
      </c>
      <c r="J161" s="92"/>
      <c r="K161" s="92">
        <v>750</v>
      </c>
      <c r="L161" s="92">
        <v>399</v>
      </c>
      <c r="M161" s="92"/>
      <c r="N161" s="92"/>
      <c r="O161" s="108"/>
    </row>
    <row r="162" s="6" customFormat="true" ht="14.25" spans="1:37">
      <c r="A162" s="89"/>
      <c r="B162" s="95" t="s">
        <v>170</v>
      </c>
      <c r="C162" s="91"/>
      <c r="D162" s="92">
        <v>162373</v>
      </c>
      <c r="E162" s="92">
        <v>154010</v>
      </c>
      <c r="F162" s="92">
        <v>5506</v>
      </c>
      <c r="G162" s="92">
        <v>16728</v>
      </c>
      <c r="H162" s="92">
        <v>15090</v>
      </c>
      <c r="I162" s="92">
        <v>0</v>
      </c>
      <c r="J162" s="92">
        <v>15649</v>
      </c>
      <c r="K162" s="92">
        <v>5604</v>
      </c>
      <c r="L162" s="92">
        <v>2662</v>
      </c>
      <c r="M162" s="92">
        <v>0</v>
      </c>
      <c r="N162" s="92">
        <v>97</v>
      </c>
      <c r="O162" s="108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</row>
    <row r="163" ht="14.25" spans="1:15">
      <c r="A163" s="89"/>
      <c r="B163" s="96" t="s">
        <v>171</v>
      </c>
      <c r="C163" s="94"/>
      <c r="D163" s="92">
        <v>11452</v>
      </c>
      <c r="E163" s="92">
        <v>11452</v>
      </c>
      <c r="F163" s="92"/>
      <c r="G163" s="92"/>
      <c r="H163" s="92">
        <v>11452</v>
      </c>
      <c r="I163" s="92"/>
      <c r="J163" s="92"/>
      <c r="K163" s="92"/>
      <c r="L163" s="92"/>
      <c r="M163" s="92"/>
      <c r="N163" s="92"/>
      <c r="O163" s="108"/>
    </row>
    <row r="164" s="7" customFormat="true" ht="14.25" spans="1:37">
      <c r="A164" s="89"/>
      <c r="B164" s="96" t="s">
        <v>25</v>
      </c>
      <c r="C164" s="94"/>
      <c r="D164" s="92">
        <v>150921</v>
      </c>
      <c r="E164" s="92">
        <v>142558</v>
      </c>
      <c r="F164" s="92">
        <v>5506</v>
      </c>
      <c r="G164" s="92">
        <v>16728</v>
      </c>
      <c r="H164" s="92">
        <v>3638</v>
      </c>
      <c r="I164" s="92">
        <v>0</v>
      </c>
      <c r="J164" s="92">
        <v>15649</v>
      </c>
      <c r="K164" s="92">
        <v>5604</v>
      </c>
      <c r="L164" s="92">
        <v>2662</v>
      </c>
      <c r="M164" s="92">
        <v>0</v>
      </c>
      <c r="N164" s="92">
        <v>97</v>
      </c>
      <c r="O164" s="108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ht="14.25" spans="1:15">
      <c r="A165" s="94">
        <v>115</v>
      </c>
      <c r="B165" s="97" t="s">
        <v>172</v>
      </c>
      <c r="C165" s="94" t="s">
        <v>40</v>
      </c>
      <c r="D165" s="92">
        <v>46992</v>
      </c>
      <c r="E165" s="92">
        <v>45135</v>
      </c>
      <c r="F165" s="92">
        <v>1825</v>
      </c>
      <c r="G165" s="92">
        <v>7456</v>
      </c>
      <c r="H165" s="92">
        <v>1659</v>
      </c>
      <c r="I165" s="92">
        <v>0</v>
      </c>
      <c r="J165" s="92"/>
      <c r="K165" s="92">
        <v>1000</v>
      </c>
      <c r="L165" s="92">
        <v>760</v>
      </c>
      <c r="M165" s="92"/>
      <c r="N165" s="92">
        <v>97</v>
      </c>
      <c r="O165" s="108"/>
    </row>
    <row r="166" ht="45" spans="1:15">
      <c r="A166" s="94">
        <v>116</v>
      </c>
      <c r="B166" s="97" t="s">
        <v>173</v>
      </c>
      <c r="C166" s="94" t="s">
        <v>40</v>
      </c>
      <c r="D166" s="92">
        <v>40908</v>
      </c>
      <c r="E166" s="92">
        <v>38772</v>
      </c>
      <c r="F166" s="92">
        <v>1220</v>
      </c>
      <c r="G166" s="92">
        <v>3536</v>
      </c>
      <c r="H166" s="92">
        <v>833</v>
      </c>
      <c r="I166" s="92">
        <v>0</v>
      </c>
      <c r="J166" s="92">
        <v>4529</v>
      </c>
      <c r="K166" s="92">
        <v>1351</v>
      </c>
      <c r="L166" s="92">
        <v>785</v>
      </c>
      <c r="M166" s="92"/>
      <c r="N166" s="92"/>
      <c r="O166" s="108" t="s">
        <v>174</v>
      </c>
    </row>
    <row r="167" ht="14.25" spans="1:15">
      <c r="A167" s="94">
        <v>117</v>
      </c>
      <c r="B167" s="97" t="s">
        <v>175</v>
      </c>
      <c r="C167" s="94" t="s">
        <v>40</v>
      </c>
      <c r="D167" s="92">
        <v>23908</v>
      </c>
      <c r="E167" s="92">
        <v>22267</v>
      </c>
      <c r="F167" s="92">
        <v>1242</v>
      </c>
      <c r="G167" s="92">
        <v>298</v>
      </c>
      <c r="H167" s="92">
        <v>101</v>
      </c>
      <c r="I167" s="92">
        <v>0</v>
      </c>
      <c r="J167" s="92">
        <v>0</v>
      </c>
      <c r="K167" s="92">
        <v>1241</v>
      </c>
      <c r="L167" s="92">
        <v>400</v>
      </c>
      <c r="M167" s="92"/>
      <c r="N167" s="92"/>
      <c r="O167" s="108"/>
    </row>
    <row r="168" ht="45" spans="1:15">
      <c r="A168" s="94">
        <v>118</v>
      </c>
      <c r="B168" s="97" t="s">
        <v>176</v>
      </c>
      <c r="C168" s="94" t="s">
        <v>40</v>
      </c>
      <c r="D168" s="92">
        <v>39113</v>
      </c>
      <c r="E168" s="92">
        <v>36384</v>
      </c>
      <c r="F168" s="92">
        <v>1219</v>
      </c>
      <c r="G168" s="92">
        <v>5438</v>
      </c>
      <c r="H168" s="92">
        <v>1045</v>
      </c>
      <c r="I168" s="92">
        <v>0</v>
      </c>
      <c r="J168" s="92">
        <v>11120</v>
      </c>
      <c r="K168" s="92">
        <v>2012</v>
      </c>
      <c r="L168" s="92">
        <v>717</v>
      </c>
      <c r="M168" s="92"/>
      <c r="N168" s="92"/>
      <c r="O168" s="108" t="s">
        <v>177</v>
      </c>
    </row>
    <row r="169" s="6" customFormat="true" ht="14.25" spans="1:37">
      <c r="A169" s="89"/>
      <c r="B169" s="95" t="s">
        <v>178</v>
      </c>
      <c r="C169" s="91"/>
      <c r="D169" s="92">
        <v>87610</v>
      </c>
      <c r="E169" s="92">
        <v>81890</v>
      </c>
      <c r="F169" s="92">
        <v>2141</v>
      </c>
      <c r="G169" s="92">
        <v>301</v>
      </c>
      <c r="H169" s="92">
        <v>773</v>
      </c>
      <c r="I169" s="92">
        <v>3000</v>
      </c>
      <c r="J169" s="92">
        <v>0</v>
      </c>
      <c r="K169" s="92">
        <v>3891</v>
      </c>
      <c r="L169" s="92">
        <v>1520</v>
      </c>
      <c r="M169" s="92">
        <v>0</v>
      </c>
      <c r="N169" s="92">
        <v>309</v>
      </c>
      <c r="O169" s="108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</row>
    <row r="170" ht="14.25" spans="1:15">
      <c r="A170" s="89"/>
      <c r="B170" s="96" t="s">
        <v>179</v>
      </c>
      <c r="C170" s="94"/>
      <c r="D170" s="92">
        <v>584</v>
      </c>
      <c r="E170" s="92">
        <v>584</v>
      </c>
      <c r="F170" s="92"/>
      <c r="G170" s="92"/>
      <c r="H170" s="92">
        <v>584</v>
      </c>
      <c r="I170" s="92"/>
      <c r="J170" s="92"/>
      <c r="K170" s="92"/>
      <c r="L170" s="92"/>
      <c r="M170" s="92"/>
      <c r="N170" s="92"/>
      <c r="O170" s="108"/>
    </row>
    <row r="171" s="7" customFormat="true" ht="14.25" spans="1:37">
      <c r="A171" s="89"/>
      <c r="B171" s="96" t="s">
        <v>25</v>
      </c>
      <c r="C171" s="94"/>
      <c r="D171" s="92">
        <v>87026</v>
      </c>
      <c r="E171" s="92">
        <v>81306</v>
      </c>
      <c r="F171" s="92">
        <v>2141</v>
      </c>
      <c r="G171" s="92">
        <v>301</v>
      </c>
      <c r="H171" s="92">
        <v>189</v>
      </c>
      <c r="I171" s="92">
        <v>3000</v>
      </c>
      <c r="J171" s="92">
        <v>0</v>
      </c>
      <c r="K171" s="92">
        <v>3891</v>
      </c>
      <c r="L171" s="92">
        <v>1520</v>
      </c>
      <c r="M171" s="92">
        <v>0</v>
      </c>
      <c r="N171" s="92">
        <v>309</v>
      </c>
      <c r="O171" s="108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</row>
    <row r="172" ht="14.25" spans="1:15">
      <c r="A172" s="94">
        <v>119</v>
      </c>
      <c r="B172" s="97" t="s">
        <v>180</v>
      </c>
      <c r="C172" s="94" t="s">
        <v>40</v>
      </c>
      <c r="D172" s="92">
        <v>22202</v>
      </c>
      <c r="E172" s="92">
        <v>20287</v>
      </c>
      <c r="F172" s="92">
        <v>760</v>
      </c>
      <c r="G172" s="92">
        <v>0</v>
      </c>
      <c r="H172" s="92">
        <v>0</v>
      </c>
      <c r="I172" s="92">
        <v>0</v>
      </c>
      <c r="J172" s="92"/>
      <c r="K172" s="92">
        <v>1400</v>
      </c>
      <c r="L172" s="92">
        <v>400</v>
      </c>
      <c r="M172" s="92"/>
      <c r="N172" s="92">
        <v>115</v>
      </c>
      <c r="O172" s="108"/>
    </row>
    <row r="173" ht="14.25" spans="1:15">
      <c r="A173" s="94">
        <v>120</v>
      </c>
      <c r="B173" s="97" t="s">
        <v>181</v>
      </c>
      <c r="C173" s="94" t="s">
        <v>40</v>
      </c>
      <c r="D173" s="92">
        <v>44479</v>
      </c>
      <c r="E173" s="92">
        <v>42439</v>
      </c>
      <c r="F173" s="92">
        <v>393</v>
      </c>
      <c r="G173" s="92">
        <v>301</v>
      </c>
      <c r="H173" s="92">
        <v>128</v>
      </c>
      <c r="I173" s="92">
        <v>3000</v>
      </c>
      <c r="J173" s="92"/>
      <c r="K173" s="92">
        <v>1341</v>
      </c>
      <c r="L173" s="92">
        <v>600</v>
      </c>
      <c r="M173" s="92"/>
      <c r="N173" s="92">
        <v>99</v>
      </c>
      <c r="O173" s="108"/>
    </row>
    <row r="174" ht="14.25" spans="1:15">
      <c r="A174" s="94">
        <v>121</v>
      </c>
      <c r="B174" s="97" t="s">
        <v>182</v>
      </c>
      <c r="C174" s="94" t="s">
        <v>40</v>
      </c>
      <c r="D174" s="92">
        <v>20345</v>
      </c>
      <c r="E174" s="92">
        <v>18580</v>
      </c>
      <c r="F174" s="92">
        <v>988</v>
      </c>
      <c r="G174" s="92">
        <v>0</v>
      </c>
      <c r="H174" s="92">
        <v>61</v>
      </c>
      <c r="I174" s="92">
        <v>0</v>
      </c>
      <c r="J174" s="92"/>
      <c r="K174" s="92">
        <v>1150</v>
      </c>
      <c r="L174" s="92">
        <v>520</v>
      </c>
      <c r="M174" s="92"/>
      <c r="N174" s="92">
        <v>95</v>
      </c>
      <c r="O174" s="108"/>
    </row>
    <row r="175" s="6" customFormat="true" ht="14.25" spans="1:37">
      <c r="A175" s="89"/>
      <c r="B175" s="95" t="s">
        <v>183</v>
      </c>
      <c r="C175" s="91"/>
      <c r="D175" s="92">
        <v>53666</v>
      </c>
      <c r="E175" s="92">
        <v>46090</v>
      </c>
      <c r="F175" s="92">
        <v>6541</v>
      </c>
      <c r="G175" s="92">
        <v>0</v>
      </c>
      <c r="H175" s="92">
        <v>9</v>
      </c>
      <c r="I175" s="92">
        <v>3000</v>
      </c>
      <c r="J175" s="92">
        <v>3077</v>
      </c>
      <c r="K175" s="92">
        <v>4650</v>
      </c>
      <c r="L175" s="92">
        <v>1878</v>
      </c>
      <c r="M175" s="92">
        <v>621</v>
      </c>
      <c r="N175" s="92">
        <v>427</v>
      </c>
      <c r="O175" s="108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</row>
    <row r="176" ht="14.25" spans="1:15">
      <c r="A176" s="89"/>
      <c r="B176" s="96" t="s">
        <v>184</v>
      </c>
      <c r="C176" s="94"/>
      <c r="D176" s="92">
        <v>7</v>
      </c>
      <c r="E176" s="92">
        <v>7</v>
      </c>
      <c r="F176" s="92"/>
      <c r="G176" s="92"/>
      <c r="H176" s="92">
        <v>7</v>
      </c>
      <c r="I176" s="92"/>
      <c r="J176" s="92"/>
      <c r="K176" s="92"/>
      <c r="L176" s="92"/>
      <c r="M176" s="92"/>
      <c r="N176" s="92"/>
      <c r="O176" s="108"/>
    </row>
    <row r="177" s="7" customFormat="true" ht="14.25" spans="1:37">
      <c r="A177" s="89"/>
      <c r="B177" s="96" t="s">
        <v>25</v>
      </c>
      <c r="C177" s="94"/>
      <c r="D177" s="92">
        <v>53659</v>
      </c>
      <c r="E177" s="92">
        <v>46083</v>
      </c>
      <c r="F177" s="92">
        <v>6541</v>
      </c>
      <c r="G177" s="92">
        <v>0</v>
      </c>
      <c r="H177" s="92">
        <v>2</v>
      </c>
      <c r="I177" s="92">
        <v>3000</v>
      </c>
      <c r="J177" s="92">
        <v>3077</v>
      </c>
      <c r="K177" s="92">
        <v>4650</v>
      </c>
      <c r="L177" s="92">
        <v>1878</v>
      </c>
      <c r="M177" s="92">
        <v>621</v>
      </c>
      <c r="N177" s="92">
        <v>427</v>
      </c>
      <c r="O177" s="108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</row>
    <row r="178" ht="14.25" spans="1:15">
      <c r="A178" s="94">
        <v>122</v>
      </c>
      <c r="B178" s="97" t="s">
        <v>185</v>
      </c>
      <c r="C178" s="94" t="s">
        <v>38</v>
      </c>
      <c r="D178" s="92">
        <v>9563</v>
      </c>
      <c r="E178" s="92">
        <v>8598</v>
      </c>
      <c r="F178" s="92">
        <v>352</v>
      </c>
      <c r="G178" s="92">
        <v>0</v>
      </c>
      <c r="H178" s="92">
        <v>0</v>
      </c>
      <c r="I178" s="92">
        <v>0</v>
      </c>
      <c r="J178" s="92"/>
      <c r="K178" s="92">
        <v>500</v>
      </c>
      <c r="L178" s="92">
        <v>390</v>
      </c>
      <c r="M178" s="92"/>
      <c r="N178" s="92">
        <v>75</v>
      </c>
      <c r="O178" s="108"/>
    </row>
    <row r="179" ht="14.25" spans="1:15">
      <c r="A179" s="94">
        <v>123</v>
      </c>
      <c r="B179" s="97" t="s">
        <v>186</v>
      </c>
      <c r="C179" s="94"/>
      <c r="D179" s="92">
        <v>5962</v>
      </c>
      <c r="E179" s="92">
        <v>5562</v>
      </c>
      <c r="F179" s="92">
        <v>1135</v>
      </c>
      <c r="G179" s="92">
        <v>0</v>
      </c>
      <c r="H179" s="92">
        <v>0</v>
      </c>
      <c r="I179" s="92">
        <v>0</v>
      </c>
      <c r="J179" s="92"/>
      <c r="K179" s="92">
        <v>400</v>
      </c>
      <c r="L179" s="92"/>
      <c r="M179" s="92"/>
      <c r="N179" s="92"/>
      <c r="O179" s="108"/>
    </row>
    <row r="180" ht="14.25" spans="1:15">
      <c r="A180" s="94">
        <v>124</v>
      </c>
      <c r="B180" s="97" t="s">
        <v>187</v>
      </c>
      <c r="C180" s="94"/>
      <c r="D180" s="92">
        <v>6376</v>
      </c>
      <c r="E180" s="92">
        <v>5595</v>
      </c>
      <c r="F180" s="92">
        <v>1136</v>
      </c>
      <c r="G180" s="92">
        <v>0</v>
      </c>
      <c r="H180" s="92">
        <v>0</v>
      </c>
      <c r="I180" s="92">
        <v>0</v>
      </c>
      <c r="J180" s="92"/>
      <c r="K180" s="92">
        <v>400</v>
      </c>
      <c r="L180" s="92">
        <v>300</v>
      </c>
      <c r="M180" s="92"/>
      <c r="N180" s="92">
        <v>81</v>
      </c>
      <c r="O180" s="108"/>
    </row>
    <row r="181" ht="14.25" spans="1:15">
      <c r="A181" s="94">
        <v>125</v>
      </c>
      <c r="B181" s="97" t="s">
        <v>188</v>
      </c>
      <c r="C181" s="94" t="s">
        <v>38</v>
      </c>
      <c r="D181" s="92">
        <v>8244</v>
      </c>
      <c r="E181" s="92">
        <v>7292</v>
      </c>
      <c r="F181" s="92">
        <v>941</v>
      </c>
      <c r="G181" s="92">
        <v>0</v>
      </c>
      <c r="H181" s="92">
        <v>0</v>
      </c>
      <c r="I181" s="92">
        <v>3000</v>
      </c>
      <c r="J181" s="92"/>
      <c r="K181" s="92">
        <v>350</v>
      </c>
      <c r="L181" s="92">
        <v>398</v>
      </c>
      <c r="M181" s="92">
        <v>204</v>
      </c>
      <c r="N181" s="92"/>
      <c r="O181" s="108"/>
    </row>
    <row r="182" ht="45" spans="1:15">
      <c r="A182" s="94">
        <v>126</v>
      </c>
      <c r="B182" s="97" t="s">
        <v>189</v>
      </c>
      <c r="C182" s="94"/>
      <c r="D182" s="92">
        <v>5047</v>
      </c>
      <c r="E182" s="92">
        <v>4102</v>
      </c>
      <c r="F182" s="92">
        <v>362</v>
      </c>
      <c r="G182" s="92">
        <v>0</v>
      </c>
      <c r="H182" s="92">
        <v>0</v>
      </c>
      <c r="I182" s="92">
        <v>0</v>
      </c>
      <c r="J182" s="92">
        <v>3077</v>
      </c>
      <c r="K182" s="92">
        <v>550</v>
      </c>
      <c r="L182" s="92">
        <v>395</v>
      </c>
      <c r="M182" s="92"/>
      <c r="N182" s="92"/>
      <c r="O182" s="108" t="s">
        <v>190</v>
      </c>
    </row>
    <row r="183" ht="14.25" spans="1:15">
      <c r="A183" s="94">
        <v>127</v>
      </c>
      <c r="B183" s="97" t="s">
        <v>191</v>
      </c>
      <c r="C183" s="94"/>
      <c r="D183" s="92">
        <v>5119</v>
      </c>
      <c r="E183" s="92">
        <v>4533</v>
      </c>
      <c r="F183" s="92">
        <v>1127</v>
      </c>
      <c r="G183" s="92">
        <v>0</v>
      </c>
      <c r="H183" s="92">
        <v>0</v>
      </c>
      <c r="I183" s="92">
        <v>0</v>
      </c>
      <c r="J183" s="92"/>
      <c r="K183" s="92">
        <v>500</v>
      </c>
      <c r="L183" s="92"/>
      <c r="M183" s="92"/>
      <c r="N183" s="92">
        <v>86</v>
      </c>
      <c r="O183" s="108"/>
    </row>
    <row r="184" ht="14.25" spans="1:15">
      <c r="A184" s="94">
        <v>128</v>
      </c>
      <c r="B184" s="97" t="s">
        <v>192</v>
      </c>
      <c r="C184" s="94"/>
      <c r="D184" s="92">
        <v>4672</v>
      </c>
      <c r="E184" s="92">
        <v>3762</v>
      </c>
      <c r="F184" s="92">
        <v>343</v>
      </c>
      <c r="G184" s="92">
        <v>0</v>
      </c>
      <c r="H184" s="92">
        <v>0</v>
      </c>
      <c r="I184" s="92">
        <v>0</v>
      </c>
      <c r="J184" s="92">
        <v>0</v>
      </c>
      <c r="K184" s="92">
        <v>600</v>
      </c>
      <c r="L184" s="92"/>
      <c r="M184" s="92">
        <v>221</v>
      </c>
      <c r="N184" s="92">
        <v>89</v>
      </c>
      <c r="O184" s="108"/>
    </row>
    <row r="185" ht="14.25" spans="1:15">
      <c r="A185" s="94">
        <v>129</v>
      </c>
      <c r="B185" s="97" t="s">
        <v>193</v>
      </c>
      <c r="C185" s="94" t="s">
        <v>38</v>
      </c>
      <c r="D185" s="92">
        <v>8676</v>
      </c>
      <c r="E185" s="92">
        <v>6639</v>
      </c>
      <c r="F185" s="92">
        <v>1145</v>
      </c>
      <c r="G185" s="92">
        <v>0</v>
      </c>
      <c r="H185" s="92">
        <v>2</v>
      </c>
      <c r="I185" s="92">
        <v>0</v>
      </c>
      <c r="J185" s="92">
        <v>0</v>
      </c>
      <c r="K185" s="92">
        <v>1350</v>
      </c>
      <c r="L185" s="92">
        <v>395</v>
      </c>
      <c r="M185" s="92">
        <v>196</v>
      </c>
      <c r="N185" s="92">
        <v>96</v>
      </c>
      <c r="O185" s="108"/>
    </row>
    <row r="187" spans="2:2">
      <c r="B187" s="9"/>
    </row>
  </sheetData>
  <autoFilter ref="A6:AK185">
    <extLst/>
  </autoFilter>
  <mergeCells count="13">
    <mergeCell ref="A2:N2"/>
    <mergeCell ref="E4:J4"/>
    <mergeCell ref="F5:J5"/>
    <mergeCell ref="A4:A6"/>
    <mergeCell ref="B4:B6"/>
    <mergeCell ref="C4:C6"/>
    <mergeCell ref="D4:D6"/>
    <mergeCell ref="E5:E6"/>
    <mergeCell ref="K4:K6"/>
    <mergeCell ref="L4:L6"/>
    <mergeCell ref="M4:M6"/>
    <mergeCell ref="N4:N6"/>
    <mergeCell ref="O4:O6"/>
  </mergeCells>
  <printOptions horizontalCentered="true"/>
  <pageMargins left="0.751388888888889" right="0.751388888888889" top="0.802777777777778" bottom="0.60625" header="0.5" footer="0.302777777777778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O14" sqref="O14"/>
    </sheetView>
  </sheetViews>
  <sheetFormatPr defaultColWidth="9" defaultRowHeight="13.5"/>
  <cols>
    <col min="1" max="1" width="6" style="9" customWidth="true"/>
    <col min="2" max="2" width="15.25" style="10" customWidth="true"/>
    <col min="3" max="3" width="8.125" style="9" hidden="true" customWidth="true"/>
    <col min="4" max="4" width="5.29166666666667" style="9" hidden="true" customWidth="true"/>
    <col min="5" max="5" width="7" style="9" customWidth="true"/>
    <col min="6" max="6" width="8.25" style="9" hidden="true" customWidth="true"/>
    <col min="7" max="7" width="10.625" style="9" customWidth="true"/>
    <col min="8" max="8" width="10.75" style="11" customWidth="true"/>
    <col min="9" max="9" width="7.625" style="11" customWidth="true"/>
    <col min="10" max="10" width="6.625" style="11" hidden="true" customWidth="true"/>
    <col min="11" max="11" width="7.5" style="11" customWidth="true"/>
    <col min="12" max="12" width="7.49166666666667" style="5" customWidth="true"/>
    <col min="13" max="13" width="9.375" style="5" customWidth="true"/>
    <col min="14" max="14" width="12.625" style="5" customWidth="true"/>
    <col min="15" max="20" width="9" style="5" customWidth="true"/>
    <col min="21" max="42" width="9" style="5"/>
  </cols>
  <sheetData>
    <row r="1" s="5" customFormat="true" ht="35" customHeight="true" spans="1:7">
      <c r="A1" s="9" t="s">
        <v>194</v>
      </c>
      <c r="B1" s="10"/>
      <c r="C1" s="9"/>
      <c r="D1" s="9"/>
      <c r="E1" s="9"/>
      <c r="F1" s="73"/>
      <c r="G1" s="73"/>
    </row>
    <row r="2" s="5" customFormat="true" ht="30" customHeight="true" spans="1:13">
      <c r="A2" s="12" t="s">
        <v>195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5" customFormat="true" ht="17" customHeight="true" spans="1:13">
      <c r="A3" s="13"/>
      <c r="B3" s="14"/>
      <c r="C3" s="13"/>
      <c r="D3" s="13"/>
      <c r="E3" s="13"/>
      <c r="F3" s="13"/>
      <c r="G3" s="13"/>
      <c r="H3" s="13"/>
      <c r="I3" s="13"/>
      <c r="J3" s="13"/>
      <c r="K3" s="13"/>
      <c r="L3" s="54"/>
      <c r="M3" s="54" t="s">
        <v>2</v>
      </c>
    </row>
    <row r="4" s="5" customFormat="true" ht="22" customHeight="true" spans="1:13">
      <c r="A4" s="15" t="s">
        <v>3</v>
      </c>
      <c r="B4" s="15" t="s">
        <v>4</v>
      </c>
      <c r="C4" s="15" t="s">
        <v>196</v>
      </c>
      <c r="D4" s="15" t="s">
        <v>197</v>
      </c>
      <c r="E4" s="15" t="s">
        <v>5</v>
      </c>
      <c r="F4" s="15" t="s">
        <v>198</v>
      </c>
      <c r="G4" s="74" t="s">
        <v>199</v>
      </c>
      <c r="H4" s="74"/>
      <c r="I4" s="74"/>
      <c r="J4" s="74"/>
      <c r="K4" s="74"/>
      <c r="L4" s="74"/>
      <c r="M4" s="37" t="s">
        <v>12</v>
      </c>
    </row>
    <row r="5" s="5" customFormat="true" ht="22" customHeight="true" spans="1:13">
      <c r="A5" s="15"/>
      <c r="B5" s="15"/>
      <c r="C5" s="15"/>
      <c r="D5" s="15"/>
      <c r="E5" s="15"/>
      <c r="F5" s="15"/>
      <c r="G5" s="37" t="s">
        <v>13</v>
      </c>
      <c r="H5" s="38" t="s">
        <v>7</v>
      </c>
      <c r="I5" s="76" t="s">
        <v>14</v>
      </c>
      <c r="J5" s="76"/>
      <c r="K5" s="38" t="s">
        <v>8</v>
      </c>
      <c r="L5" s="38" t="s">
        <v>9</v>
      </c>
      <c r="M5" s="37"/>
    </row>
    <row r="6" s="1" customFormat="true" ht="41" customHeight="true" spans="1:42">
      <c r="A6" s="15"/>
      <c r="B6" s="15"/>
      <c r="C6" s="15"/>
      <c r="D6" s="15"/>
      <c r="E6" s="15"/>
      <c r="F6" s="15"/>
      <c r="G6" s="37"/>
      <c r="H6" s="38"/>
      <c r="I6" s="38" t="s">
        <v>200</v>
      </c>
      <c r="J6" s="77" t="s">
        <v>19</v>
      </c>
      <c r="K6" s="38"/>
      <c r="L6" s="38"/>
      <c r="M6" s="3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="5" customFormat="true" ht="17" customHeight="true" spans="1:13">
      <c r="A7" s="69"/>
      <c r="B7" s="70" t="s">
        <v>22</v>
      </c>
      <c r="C7" s="71">
        <v>1</v>
      </c>
      <c r="D7" s="71"/>
      <c r="E7" s="71"/>
      <c r="F7" s="44">
        <f t="shared" ref="F7:M7" si="0">F8+F9</f>
        <v>11415</v>
      </c>
      <c r="G7" s="75">
        <f t="shared" si="0"/>
        <v>15249.91</v>
      </c>
      <c r="H7" s="75">
        <f t="shared" si="0"/>
        <v>12211.91</v>
      </c>
      <c r="I7" s="75">
        <f t="shared" si="0"/>
        <v>-100</v>
      </c>
      <c r="J7" s="75">
        <f t="shared" si="0"/>
        <v>0</v>
      </c>
      <c r="K7" s="75">
        <f t="shared" si="0"/>
        <v>3038</v>
      </c>
      <c r="L7" s="75">
        <f t="shared" si="0"/>
        <v>0</v>
      </c>
      <c r="M7" s="79"/>
    </row>
    <row r="8" s="5" customFormat="true" ht="35" customHeight="true" spans="1:13">
      <c r="A8" s="69"/>
      <c r="B8" s="72" t="s">
        <v>23</v>
      </c>
      <c r="C8" s="33">
        <v>2</v>
      </c>
      <c r="D8" s="33"/>
      <c r="E8" s="33"/>
      <c r="F8" s="44">
        <f>VLOOKUP(B:B,[1]省级资金!$B:$G,6,0)+VLOOKUP(B:B,[1]省级资金!$B:$N,13,0)+VLOOKUP(B:B,[1]省级资金!$B:$P,15,0)</f>
        <v>0</v>
      </c>
      <c r="G8" s="42">
        <f t="shared" ref="G8:G23" si="1">H8+K8+L8</f>
        <v>109</v>
      </c>
      <c r="H8" s="42">
        <f>VLOOKUP(B:B,'[3]1.4（定稿)'!$B:$BA,52,0)</f>
        <v>106</v>
      </c>
      <c r="I8" s="42"/>
      <c r="J8" s="42"/>
      <c r="K8" s="44">
        <v>3</v>
      </c>
      <c r="L8" s="42"/>
      <c r="M8" s="80" t="s">
        <v>201</v>
      </c>
    </row>
    <row r="9" s="5" customFormat="true" ht="17" customHeight="true" spans="1:13">
      <c r="A9" s="69"/>
      <c r="B9" s="70" t="s">
        <v>25</v>
      </c>
      <c r="C9" s="33">
        <v>3</v>
      </c>
      <c r="D9" s="33"/>
      <c r="E9" s="71"/>
      <c r="F9" s="44">
        <f t="shared" ref="F9:M9" si="2">SUM(F10:F23)</f>
        <v>11415</v>
      </c>
      <c r="G9" s="75">
        <f t="shared" si="2"/>
        <v>15140.91</v>
      </c>
      <c r="H9" s="75">
        <f t="shared" si="2"/>
        <v>12105.91</v>
      </c>
      <c r="I9" s="75">
        <f t="shared" si="2"/>
        <v>-100</v>
      </c>
      <c r="J9" s="78">
        <f t="shared" si="2"/>
        <v>0</v>
      </c>
      <c r="K9" s="75">
        <f t="shared" si="2"/>
        <v>3035</v>
      </c>
      <c r="L9" s="75">
        <f t="shared" si="2"/>
        <v>0</v>
      </c>
      <c r="M9" s="79"/>
    </row>
    <row r="10" s="5" customFormat="true" ht="17" customHeight="true" spans="1:13">
      <c r="A10" s="33">
        <v>1</v>
      </c>
      <c r="B10" s="34" t="s">
        <v>26</v>
      </c>
      <c r="C10" s="33" t="s">
        <v>202</v>
      </c>
      <c r="D10" s="33"/>
      <c r="E10" s="33"/>
      <c r="F10" s="44">
        <f>VLOOKUP(B:B,[1]省级资金!$B:$G,6,0)+VLOOKUP(B:B,[1]省级资金!$B:$N,13,0)+VLOOKUP(B:B,[1]省级资金!$B:$P,15,0)</f>
        <v>426</v>
      </c>
      <c r="G10" s="42">
        <f t="shared" si="1"/>
        <v>322.91</v>
      </c>
      <c r="H10" s="42">
        <f>VLOOKUP(B:B,'[3]1.4（定稿)'!$B:$BA,52,0)</f>
        <v>62.91</v>
      </c>
      <c r="I10" s="42"/>
      <c r="J10" s="42"/>
      <c r="K10" s="42">
        <f>VLOOKUP(B:B,'[4]12.30'!$B:$F,5,0)</f>
        <v>260</v>
      </c>
      <c r="L10" s="42"/>
      <c r="M10" s="79"/>
    </row>
    <row r="11" s="5" customFormat="true" ht="17" customHeight="true" spans="1:13">
      <c r="A11" s="33">
        <v>2</v>
      </c>
      <c r="B11" s="34" t="s">
        <v>27</v>
      </c>
      <c r="C11" s="33" t="s">
        <v>202</v>
      </c>
      <c r="D11" s="33"/>
      <c r="E11" s="33"/>
      <c r="F11" s="44">
        <f>VLOOKUP(B:B,[1]省级资金!$B:$G,6,0)+VLOOKUP(B:B,[1]省级资金!$B:$N,13,0)+VLOOKUP(B:B,[1]省级资金!$B:$P,15,0)</f>
        <v>42</v>
      </c>
      <c r="G11" s="42">
        <f t="shared" si="1"/>
        <v>540</v>
      </c>
      <c r="H11" s="42"/>
      <c r="I11" s="42"/>
      <c r="J11" s="42"/>
      <c r="K11" s="42">
        <f>VLOOKUP(B:B,'[4]12.30'!$B:$F,5,0)</f>
        <v>540</v>
      </c>
      <c r="L11" s="42"/>
      <c r="M11" s="79"/>
    </row>
    <row r="12" s="5" customFormat="true" ht="17" customHeight="true" spans="1:13">
      <c r="A12" s="33">
        <v>3</v>
      </c>
      <c r="B12" s="34" t="s">
        <v>28</v>
      </c>
      <c r="C12" s="33" t="s">
        <v>202</v>
      </c>
      <c r="D12" s="33"/>
      <c r="E12" s="33"/>
      <c r="F12" s="44">
        <f>VLOOKUP(B:B,[1]省级资金!$B:$G,6,0)+VLOOKUP(B:B,[1]省级资金!$B:$N,13,0)+VLOOKUP(B:B,[1]省级资金!$B:$P,15,0)</f>
        <v>414.5</v>
      </c>
      <c r="G12" s="42">
        <f t="shared" si="1"/>
        <v>280</v>
      </c>
      <c r="H12" s="42"/>
      <c r="I12" s="42"/>
      <c r="J12" s="42"/>
      <c r="K12" s="42">
        <f>VLOOKUP(B:B,'[4]12.30'!$B:$F,5,0)</f>
        <v>280</v>
      </c>
      <c r="L12" s="42"/>
      <c r="M12" s="79"/>
    </row>
    <row r="13" s="5" customFormat="true" ht="17" customHeight="true" spans="1:13">
      <c r="A13" s="33">
        <v>4</v>
      </c>
      <c r="B13" s="34" t="s">
        <v>29</v>
      </c>
      <c r="C13" s="33" t="s">
        <v>202</v>
      </c>
      <c r="D13" s="33"/>
      <c r="E13" s="33"/>
      <c r="F13" s="44">
        <f>VLOOKUP(B:B,[1]省级资金!$B:$G,6,0)+VLOOKUP(B:B,[1]省级资金!$B:$N,13,0)+VLOOKUP(B:B,[1]省级资金!$B:$P,15,0)</f>
        <v>22</v>
      </c>
      <c r="G13" s="42">
        <f t="shared" si="1"/>
        <v>40</v>
      </c>
      <c r="H13" s="42"/>
      <c r="I13" s="42"/>
      <c r="J13" s="42"/>
      <c r="K13" s="42">
        <f>VLOOKUP(B:B,'[4]12.30'!$B:$F,5,0)</f>
        <v>40</v>
      </c>
      <c r="L13" s="42"/>
      <c r="M13" s="79"/>
    </row>
    <row r="14" s="5" customFormat="true" ht="17" customHeight="true" spans="1:13">
      <c r="A14" s="33">
        <v>5</v>
      </c>
      <c r="B14" s="34" t="s">
        <v>30</v>
      </c>
      <c r="C14" s="33" t="s">
        <v>202</v>
      </c>
      <c r="D14" s="33"/>
      <c r="E14" s="33"/>
      <c r="F14" s="44">
        <f>VLOOKUP(B:B,[1]省级资金!$B:$G,6,0)+VLOOKUP(B:B,[1]省级资金!$B:$N,13,0)+VLOOKUP(B:B,[1]省级资金!$B:$P,15,0)</f>
        <v>12</v>
      </c>
      <c r="G14" s="42">
        <f t="shared" si="1"/>
        <v>70</v>
      </c>
      <c r="H14" s="42"/>
      <c r="I14" s="42"/>
      <c r="J14" s="42"/>
      <c r="K14" s="42">
        <f>VLOOKUP(B:B,'[4]12.30'!$B:$F,5,0)</f>
        <v>70</v>
      </c>
      <c r="L14" s="42"/>
      <c r="M14" s="79"/>
    </row>
    <row r="15" s="5" customFormat="true" ht="17" customHeight="true" spans="1:13">
      <c r="A15" s="33">
        <v>6</v>
      </c>
      <c r="B15" s="34" t="s">
        <v>31</v>
      </c>
      <c r="C15" s="33" t="s">
        <v>202</v>
      </c>
      <c r="D15" s="33"/>
      <c r="E15" s="33"/>
      <c r="F15" s="44">
        <f>VLOOKUP(B:B,[1]省级资金!$B:$G,6,0)+VLOOKUP(B:B,[1]省级资金!$B:$N,13,0)+VLOOKUP(B:B,[1]省级资金!$B:$P,15,0)</f>
        <v>12</v>
      </c>
      <c r="G15" s="42">
        <f t="shared" si="1"/>
        <v>560</v>
      </c>
      <c r="H15" s="42"/>
      <c r="I15" s="42"/>
      <c r="J15" s="42"/>
      <c r="K15" s="42">
        <f>VLOOKUP(B:B,'[4]12.30'!$B:$F,5,0)</f>
        <v>560</v>
      </c>
      <c r="L15" s="42"/>
      <c r="M15" s="79"/>
    </row>
    <row r="16" s="5" customFormat="true" ht="17" customHeight="true" spans="1:13">
      <c r="A16" s="33">
        <v>7</v>
      </c>
      <c r="B16" s="34" t="s">
        <v>32</v>
      </c>
      <c r="C16" s="33" t="s">
        <v>202</v>
      </c>
      <c r="D16" s="33"/>
      <c r="E16" s="33"/>
      <c r="F16" s="44">
        <f>VLOOKUP(B:B,[1]省级资金!$B:$G,6,0)+VLOOKUP(B:B,[1]省级资金!$B:$N,13,0)+VLOOKUP(B:B,[1]省级资金!$B:$P,15,0)</f>
        <v>529</v>
      </c>
      <c r="G16" s="42">
        <f t="shared" si="1"/>
        <v>886</v>
      </c>
      <c r="H16" s="42">
        <f>VLOOKUP(B:B,'[3]1.4（定稿)'!$B:$BA,52,0)</f>
        <v>250</v>
      </c>
      <c r="I16" s="42"/>
      <c r="J16" s="42"/>
      <c r="K16" s="42">
        <f>VLOOKUP(B:B,'[4]12.30'!$B:$F,5,0)</f>
        <v>636</v>
      </c>
      <c r="L16" s="42"/>
      <c r="M16" s="79"/>
    </row>
    <row r="17" s="5" customFormat="true" ht="17" customHeight="true" spans="1:13">
      <c r="A17" s="33">
        <v>8</v>
      </c>
      <c r="B17" s="34" t="s">
        <v>33</v>
      </c>
      <c r="C17" s="33" t="s">
        <v>202</v>
      </c>
      <c r="D17" s="33"/>
      <c r="E17" s="33"/>
      <c r="F17" s="44">
        <f>VLOOKUP(B:B,[1]省级资金!$B:$G,6,0)+VLOOKUP(B:B,[1]省级资金!$B:$N,13,0)+VLOOKUP(B:B,[1]省级资金!$B:$P,15,0)</f>
        <v>153</v>
      </c>
      <c r="G17" s="42">
        <f t="shared" si="1"/>
        <v>85</v>
      </c>
      <c r="H17" s="42">
        <f>VLOOKUP(B:B,'[3]1.4（定稿)'!$B:$BA,52,0)</f>
        <v>85</v>
      </c>
      <c r="I17" s="42"/>
      <c r="J17" s="42"/>
      <c r="K17" s="42"/>
      <c r="L17" s="42"/>
      <c r="M17" s="79"/>
    </row>
    <row r="18" s="5" customFormat="true" ht="17" customHeight="true" spans="1:13">
      <c r="A18" s="33">
        <v>9</v>
      </c>
      <c r="B18" s="34" t="s">
        <v>34</v>
      </c>
      <c r="C18" s="33" t="s">
        <v>202</v>
      </c>
      <c r="D18" s="33"/>
      <c r="E18" s="33"/>
      <c r="F18" s="44">
        <f>VLOOKUP(B:B,[1]省级资金!$B:$G,6,0)+VLOOKUP(B:B,[1]省级资金!$B:$N,13,0)+VLOOKUP(B:B,[1]省级资金!$B:$P,15,0)</f>
        <v>126.5</v>
      </c>
      <c r="G18" s="42">
        <f t="shared" si="1"/>
        <v>303</v>
      </c>
      <c r="H18" s="42">
        <f>VLOOKUP(B:B,'[3]1.4（定稿)'!$B:$BA,52,0)</f>
        <v>253</v>
      </c>
      <c r="I18" s="42"/>
      <c r="J18" s="42"/>
      <c r="K18" s="42">
        <f>VLOOKUP(B:B,'[4]12.30'!$B:$F,5,0)</f>
        <v>50</v>
      </c>
      <c r="L18" s="42"/>
      <c r="M18" s="79"/>
    </row>
    <row r="19" s="5" customFormat="true" ht="17" customHeight="true" spans="1:13">
      <c r="A19" s="33">
        <v>10</v>
      </c>
      <c r="B19" s="34" t="s">
        <v>35</v>
      </c>
      <c r="C19" s="33" t="s">
        <v>202</v>
      </c>
      <c r="D19" s="33"/>
      <c r="E19" s="33"/>
      <c r="F19" s="44">
        <f>VLOOKUP(B:B,[1]省级资金!$B:$G,6,0)+VLOOKUP(B:B,[1]省级资金!$B:$N,13,0)+VLOOKUP(B:B,[1]省级资金!$B:$P,15,0)</f>
        <v>166</v>
      </c>
      <c r="G19" s="42">
        <f t="shared" si="1"/>
        <v>226</v>
      </c>
      <c r="H19" s="42">
        <f>VLOOKUP(B:B,'[3]1.4（定稿)'!$B:$BA,52,0)</f>
        <v>186</v>
      </c>
      <c r="I19" s="42"/>
      <c r="J19" s="42"/>
      <c r="K19" s="42">
        <f>VLOOKUP(B:B,'[4]12.30'!$B:$F,5,0)</f>
        <v>40</v>
      </c>
      <c r="L19" s="42"/>
      <c r="M19" s="79"/>
    </row>
    <row r="20" s="5" customFormat="true" ht="17" customHeight="true" spans="1:13">
      <c r="A20" s="33">
        <v>11</v>
      </c>
      <c r="B20" s="34" t="s">
        <v>36</v>
      </c>
      <c r="C20" s="33" t="s">
        <v>202</v>
      </c>
      <c r="D20" s="33"/>
      <c r="E20" s="33"/>
      <c r="F20" s="44">
        <f>VLOOKUP(B:B,[1]省级资金!$B:$G,6,0)+VLOOKUP(B:B,[1]省级资金!$B:$N,13,0)+VLOOKUP(B:B,[1]省级资金!$B:$P,15,0)</f>
        <v>203</v>
      </c>
      <c r="G20" s="42">
        <f t="shared" si="1"/>
        <v>228</v>
      </c>
      <c r="H20" s="42">
        <f>VLOOKUP(B:B,'[3]1.4（定稿)'!$B:$BA,52,0)</f>
        <v>168</v>
      </c>
      <c r="I20" s="42"/>
      <c r="J20" s="42"/>
      <c r="K20" s="42">
        <f>VLOOKUP(B:B,'[4]12.30'!$B:$F,5,0)</f>
        <v>60</v>
      </c>
      <c r="L20" s="42"/>
      <c r="M20" s="79"/>
    </row>
    <row r="21" s="5" customFormat="true" ht="17" customHeight="true" spans="1:13">
      <c r="A21" s="33">
        <v>12</v>
      </c>
      <c r="B21" s="34" t="s">
        <v>37</v>
      </c>
      <c r="C21" s="33" t="s">
        <v>203</v>
      </c>
      <c r="D21" s="33">
        <v>2018</v>
      </c>
      <c r="E21" s="33" t="s">
        <v>38</v>
      </c>
      <c r="F21" s="44">
        <f>VLOOKUP(B:B,[1]省级资金!$B:$G,6,0)+VLOOKUP(B:B,[1]省级资金!$B:$N,13,0)+VLOOKUP(B:B,[1]省级资金!$B:$P,15,0)</f>
        <v>1668</v>
      </c>
      <c r="G21" s="42">
        <f t="shared" si="1"/>
        <v>3484</v>
      </c>
      <c r="H21" s="42">
        <f>VLOOKUP(B:B,'[3]1.4（定稿)'!$B:$BA,52,0)</f>
        <v>3371</v>
      </c>
      <c r="I21" s="42"/>
      <c r="J21" s="42"/>
      <c r="K21" s="42">
        <f>VLOOKUP(B:B,'[4]12.30'!$B:$F,5,0)</f>
        <v>113</v>
      </c>
      <c r="L21" s="42"/>
      <c r="M21" s="79"/>
    </row>
    <row r="22" s="8" customFormat="true" ht="17" customHeight="true" spans="1:42">
      <c r="A22" s="33">
        <v>13</v>
      </c>
      <c r="B22" s="34" t="s">
        <v>39</v>
      </c>
      <c r="C22" s="33" t="s">
        <v>204</v>
      </c>
      <c r="D22" s="33">
        <v>2018</v>
      </c>
      <c r="E22" s="33" t="s">
        <v>40</v>
      </c>
      <c r="F22" s="44">
        <f>VLOOKUP(B:B,[1]省级资金!$B:$G,6,0)+VLOOKUP(B:B,[1]省级资金!$B:$N,13,0)+VLOOKUP(B:B,[1]省级资金!$B:$P,15,0)</f>
        <v>5555</v>
      </c>
      <c r="G22" s="42">
        <f t="shared" si="1"/>
        <v>4508</v>
      </c>
      <c r="H22" s="42">
        <f>VLOOKUP(B:B,'[3]1.4（定稿)'!$B:$BA,52,0)</f>
        <v>4235</v>
      </c>
      <c r="I22" s="42">
        <v>-100</v>
      </c>
      <c r="J22" s="42"/>
      <c r="K22" s="42">
        <f>VLOOKUP(B:B,'[4]12.30'!$B:$F,5,0)</f>
        <v>273</v>
      </c>
      <c r="L22" s="42"/>
      <c r="M22" s="79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="5" customFormat="true" ht="17" customHeight="true" spans="1:13">
      <c r="A23" s="33">
        <v>14</v>
      </c>
      <c r="B23" s="34" t="s">
        <v>41</v>
      </c>
      <c r="C23" s="33" t="s">
        <v>203</v>
      </c>
      <c r="D23" s="33">
        <v>2017</v>
      </c>
      <c r="E23" s="33" t="s">
        <v>38</v>
      </c>
      <c r="F23" s="44">
        <f>VLOOKUP(B:B,[1]省级资金!$B:$G,6,0)+VLOOKUP(B:B,[1]省级资金!$B:$N,13,0)+VLOOKUP(B:B,[1]省级资金!$B:$P,15,0)</f>
        <v>2086</v>
      </c>
      <c r="G23" s="42">
        <f t="shared" si="1"/>
        <v>3608</v>
      </c>
      <c r="H23" s="42">
        <f>VLOOKUP(B:B,'[3]1.4（定稿)'!$B:$BA,52,0)</f>
        <v>3495</v>
      </c>
      <c r="I23" s="42"/>
      <c r="J23" s="42"/>
      <c r="K23" s="42">
        <f>VLOOKUP(B:B,'[4]12.30'!$B:$F,5,0)</f>
        <v>113</v>
      </c>
      <c r="L23" s="42"/>
      <c r="M23" s="79"/>
    </row>
    <row r="24" spans="2:2">
      <c r="B24" s="9"/>
    </row>
  </sheetData>
  <mergeCells count="14">
    <mergeCell ref="A2:M2"/>
    <mergeCell ref="G4:L4"/>
    <mergeCell ref="I5:J5"/>
    <mergeCell ref="A4:A6"/>
    <mergeCell ref="B4:B6"/>
    <mergeCell ref="C4:C6"/>
    <mergeCell ref="D4:D6"/>
    <mergeCell ref="E4:E6"/>
    <mergeCell ref="F4:F6"/>
    <mergeCell ref="G5:G6"/>
    <mergeCell ref="H5:H6"/>
    <mergeCell ref="K5:K6"/>
    <mergeCell ref="L5:L6"/>
    <mergeCell ref="M4:M6"/>
  </mergeCells>
  <printOptions horizontalCentered="true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9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N13" sqref="N13"/>
    </sheetView>
  </sheetViews>
  <sheetFormatPr defaultColWidth="9" defaultRowHeight="13.5"/>
  <cols>
    <col min="1" max="1" width="4.875" style="9" customWidth="true"/>
    <col min="2" max="2" width="10.8833333333333" style="10" customWidth="true"/>
    <col min="3" max="3" width="8.125" style="9" customWidth="true"/>
    <col min="4" max="4" width="5.29166666666667" style="9" customWidth="true"/>
    <col min="5" max="5" width="7" style="9" customWidth="true"/>
    <col min="6" max="6" width="8.25" style="9" customWidth="true"/>
    <col min="7" max="7" width="8.875" style="9" customWidth="true"/>
    <col min="8" max="8" width="9.375" style="11" customWidth="true"/>
    <col min="9" max="9" width="6.375" style="11" customWidth="true"/>
    <col min="10" max="10" width="6.625" style="11" customWidth="true"/>
    <col min="11" max="11" width="6.375" style="11" customWidth="true"/>
    <col min="12" max="12" width="7.49166666666667" style="5" customWidth="true"/>
    <col min="13" max="13" width="7" style="5" customWidth="true"/>
    <col min="14" max="14" width="8" style="5" customWidth="true"/>
    <col min="15" max="15" width="11.4666666666667" style="5" customWidth="true"/>
    <col min="16" max="17" width="12.625" style="5" customWidth="true"/>
    <col min="18" max="25" width="9" style="5" customWidth="true"/>
    <col min="26" max="47" width="9" style="5"/>
  </cols>
  <sheetData>
    <row r="1" spans="1:47">
      <c r="A1" s="9" t="s">
        <v>194</v>
      </c>
      <c r="F1" s="35"/>
      <c r="G1" s="35"/>
      <c r="H1"/>
      <c r="I1"/>
      <c r="J1"/>
      <c r="K1"/>
      <c r="L1"/>
      <c r="M1"/>
      <c r="N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ht="30" customHeight="true" spans="1:14">
      <c r="A2" s="12" t="s">
        <v>205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17" customHeight="true" spans="1:14">
      <c r="A3" s="13"/>
      <c r="B3" s="14"/>
      <c r="C3" s="13"/>
      <c r="D3" s="13"/>
      <c r="E3" s="13"/>
      <c r="F3" s="13"/>
      <c r="G3" s="13"/>
      <c r="L3" s="54" t="s">
        <v>2</v>
      </c>
      <c r="N3" s="54" t="s">
        <v>2</v>
      </c>
    </row>
    <row r="4" customFormat="true" ht="22" customHeight="true" spans="1:20">
      <c r="A4" s="15" t="s">
        <v>3</v>
      </c>
      <c r="B4" s="15" t="s">
        <v>4</v>
      </c>
      <c r="C4" s="15" t="s">
        <v>196</v>
      </c>
      <c r="D4" s="15" t="s">
        <v>197</v>
      </c>
      <c r="E4" s="15" t="s">
        <v>5</v>
      </c>
      <c r="F4" s="15" t="s">
        <v>198</v>
      </c>
      <c r="G4" s="36" t="s">
        <v>206</v>
      </c>
      <c r="H4" s="36"/>
      <c r="I4" s="36"/>
      <c r="J4" s="36"/>
      <c r="K4" s="36"/>
      <c r="L4" s="36"/>
      <c r="M4" s="38" t="s">
        <v>207</v>
      </c>
      <c r="N4" s="38" t="s">
        <v>208</v>
      </c>
      <c r="O4" s="5"/>
      <c r="P4" s="5"/>
      <c r="Q4" s="5"/>
      <c r="R4" s="5"/>
      <c r="S4" s="5"/>
      <c r="T4" s="5"/>
    </row>
    <row r="5" customFormat="true" ht="22" customHeight="true" spans="1:20">
      <c r="A5" s="15"/>
      <c r="B5" s="15"/>
      <c r="C5" s="15"/>
      <c r="D5" s="15"/>
      <c r="E5" s="15"/>
      <c r="F5" s="15"/>
      <c r="G5" s="37" t="s">
        <v>13</v>
      </c>
      <c r="H5" s="38" t="s">
        <v>7</v>
      </c>
      <c r="I5" s="55" t="s">
        <v>14</v>
      </c>
      <c r="J5" s="56"/>
      <c r="K5" s="57" t="s">
        <v>8</v>
      </c>
      <c r="L5" s="58" t="s">
        <v>9</v>
      </c>
      <c r="M5" s="38"/>
      <c r="N5" s="38"/>
      <c r="O5" s="5"/>
      <c r="P5" s="5"/>
      <c r="Q5" s="5"/>
      <c r="R5" s="5"/>
      <c r="S5" s="5"/>
      <c r="T5" s="5"/>
    </row>
    <row r="6" s="1" customFormat="true" ht="81" customHeight="true" spans="1:14">
      <c r="A6" s="15"/>
      <c r="B6" s="15"/>
      <c r="C6" s="15"/>
      <c r="D6" s="15"/>
      <c r="E6" s="15"/>
      <c r="F6" s="15"/>
      <c r="G6" s="37"/>
      <c r="H6" s="38"/>
      <c r="I6" s="38" t="s">
        <v>209</v>
      </c>
      <c r="J6" s="38" t="s">
        <v>19</v>
      </c>
      <c r="K6" s="59"/>
      <c r="L6" s="60"/>
      <c r="M6" s="38"/>
      <c r="N6" s="38"/>
    </row>
    <row r="7" s="2" customFormat="true" ht="24" customHeight="true" spans="1:4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="3" customFormat="true" ht="17" customHeight="true" spans="1:47">
      <c r="A8" s="17"/>
      <c r="B8" s="18" t="s">
        <v>20</v>
      </c>
      <c r="C8" s="19">
        <v>0</v>
      </c>
      <c r="D8" s="20"/>
      <c r="E8" s="20"/>
      <c r="F8" s="39">
        <f>SUM(SUMIF($C:$C,"1",F:F))</f>
        <v>333127</v>
      </c>
      <c r="G8" s="40">
        <f>SUM(SUMIF($C:$C,"1",G:G))</f>
        <v>328091.91</v>
      </c>
      <c r="H8" s="40">
        <f>SUM(SUMIF($C:$C,"1",H:H))</f>
        <v>298699.91</v>
      </c>
      <c r="I8" s="39">
        <f>SUM(SUMIF($C:$C,"1",I:I))</f>
        <v>5000</v>
      </c>
      <c r="J8" s="39">
        <f>SUM(SUMIF($C:$C,"1",J:J))</f>
        <v>6463</v>
      </c>
      <c r="K8" s="39">
        <f>SUM(SUMIF($C:$C,"1",K:K))</f>
        <v>25892</v>
      </c>
      <c r="L8" s="61">
        <f>SUM(SUMIF($C:$C,"1",L:L))</f>
        <v>3500</v>
      </c>
      <c r="M8" s="61">
        <f>SUM(SUMIF($C:$C,"1",M:M))</f>
        <v>29391</v>
      </c>
      <c r="N8" s="62">
        <f t="shared" ref="N8:N17" si="0">M8/F8</f>
        <v>0.0882276128923804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ht="17" customHeight="true" spans="1:14">
      <c r="A9" s="21"/>
      <c r="B9" s="22" t="s">
        <v>21</v>
      </c>
      <c r="C9" s="23">
        <v>1</v>
      </c>
      <c r="D9" s="23"/>
      <c r="E9" s="23"/>
      <c r="F9" s="41"/>
      <c r="G9" s="42">
        <f>H9+K9+L9</f>
        <v>0</v>
      </c>
      <c r="H9" s="43"/>
      <c r="I9" s="43"/>
      <c r="J9" s="43"/>
      <c r="K9" s="42"/>
      <c r="L9" s="42"/>
      <c r="M9" s="47">
        <f>ROUND(G9-F9*1587507/1736432,0)</f>
        <v>0</v>
      </c>
      <c r="N9" s="63" t="e">
        <f t="shared" si="0"/>
        <v>#DIV/0!</v>
      </c>
    </row>
    <row r="10" s="4" customFormat="true" ht="17" customHeight="true" spans="1:47">
      <c r="A10" s="21"/>
      <c r="B10" s="22" t="s">
        <v>210</v>
      </c>
      <c r="C10" s="24">
        <v>0</v>
      </c>
      <c r="D10" s="24"/>
      <c r="E10" s="24"/>
      <c r="F10" s="41">
        <f>SUM(SUMIF($C:$C,"2",F:F))</f>
        <v>503</v>
      </c>
      <c r="G10" s="42">
        <f>SUM(SUMIF($C:$C,"2",G:G))</f>
        <v>874</v>
      </c>
      <c r="H10" s="44">
        <f>SUM(SUMIF($C:$C,"2",H:H))</f>
        <v>106</v>
      </c>
      <c r="I10" s="44">
        <f>SUM(SUMIF($C:$C,"2",I:I))</f>
        <v>0</v>
      </c>
      <c r="J10" s="44">
        <f>SUM(SUMIF($C:$C,"2",J:J))</f>
        <v>0</v>
      </c>
      <c r="K10" s="44">
        <f>SUM(SUMIF($C:$C,"2",K:K))</f>
        <v>768</v>
      </c>
      <c r="L10" s="44">
        <f>SUM(SUMIF($C:$C,"2",L:L))</f>
        <v>0</v>
      </c>
      <c r="M10" s="64">
        <f>SUM(SUMIF($C:$C,"2",M:M))</f>
        <v>422</v>
      </c>
      <c r="N10" s="63">
        <f t="shared" si="0"/>
        <v>0.8389662027833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="5" customFormat="true" ht="17" customHeight="true" spans="1:15">
      <c r="A11" s="21"/>
      <c r="B11" s="22" t="s">
        <v>211</v>
      </c>
      <c r="C11" s="23"/>
      <c r="D11" s="23"/>
      <c r="E11" s="23"/>
      <c r="F11" s="41">
        <f>SUM(SUMIF($C:$C,"贫困",F:F))+SUM(SUMIF($C:$C,"深度贫困",F:F))</f>
        <v>302445.75</v>
      </c>
      <c r="G11" s="42">
        <f>SUM(SUMIF($C:$C,"贫困",G:G))+SUM(SUMIF($C:$C,"深度贫困",G:G))</f>
        <v>303651</v>
      </c>
      <c r="H11" s="44">
        <f>SUM(SUMIF($C:$C,"贫困",H:H))+SUM(SUMIF($C:$C,"深度贫困",H:H))</f>
        <v>282741</v>
      </c>
      <c r="I11" s="44">
        <f>SUM(SUMIF($C:$C,"贫困",I:I))+SUM(SUMIF($C:$C,"深度贫困",I:I))</f>
        <v>5000</v>
      </c>
      <c r="J11" s="44">
        <f>SUM(SUMIF($C:$C,"贫困",J:J))+SUM(SUMIF($C:$C,"深度贫困",J:J))</f>
        <v>6463</v>
      </c>
      <c r="K11" s="42">
        <f>SUM(SUMIF($C:$C,"贫困",K:K))+SUM(SUMIF($C:$C,"深度贫困",K:K))</f>
        <v>17410</v>
      </c>
      <c r="L11" s="42">
        <f>SUM(SUMIF($C:$C,"贫困",L:L))+SUM(SUMIF($C:$C,"深度贫困",L:L))</f>
        <v>3500</v>
      </c>
      <c r="M11" s="64">
        <f>SUM(SUMIF($C:$C,"贫困",M:M))+SUM(SUMIF($C:$C,"深度贫困",M:M))</f>
        <v>32462</v>
      </c>
      <c r="N11" s="63">
        <f t="shared" si="0"/>
        <v>0.10733164542732</v>
      </c>
      <c r="O11" s="5">
        <f>ROUND(G11/88,0)</f>
        <v>3451</v>
      </c>
    </row>
    <row r="12" ht="17" customHeight="true" spans="1:15">
      <c r="A12" s="21"/>
      <c r="B12" s="22" t="s">
        <v>212</v>
      </c>
      <c r="C12" s="23"/>
      <c r="D12" s="23"/>
      <c r="E12" s="23"/>
      <c r="F12" s="41">
        <f>SUM(SUMIF($C:$C,"非贫困县",F:F))</f>
        <v>30178.25</v>
      </c>
      <c r="G12" s="42">
        <f>SUM(SUMIF($C:$C,"非贫困县",G:G))</f>
        <v>23566.91</v>
      </c>
      <c r="H12" s="44">
        <f>SUM(SUMIF($C:$C,"非贫困县",H:H))</f>
        <v>15852.91</v>
      </c>
      <c r="I12" s="44">
        <f>SUM(SUMIF($C:$C,"非贫困县",I:I))</f>
        <v>0</v>
      </c>
      <c r="J12" s="44">
        <f>SUM(SUMIF($C:$C,"非贫困县",J:J))</f>
        <v>0</v>
      </c>
      <c r="K12" s="42">
        <f>SUM(SUMIF($C:$C,"非贫困县",K:K))</f>
        <v>7714</v>
      </c>
      <c r="L12" s="42">
        <f>SUM(SUMIF($C:$C,"非贫困县",L:L))</f>
        <v>0</v>
      </c>
      <c r="M12" s="64">
        <f>SUM(SUMIF($C:$C,"非贫困县",M:M))</f>
        <v>-3493</v>
      </c>
      <c r="N12" s="63">
        <f t="shared" si="0"/>
        <v>-0.11574561149172</v>
      </c>
      <c r="O12" s="5">
        <f>ROUND(G12/41,0)</f>
        <v>575</v>
      </c>
    </row>
    <row r="13" s="5" customFormat="true" ht="17" customHeight="true" spans="1:17">
      <c r="A13" s="21"/>
      <c r="B13" s="22" t="s">
        <v>213</v>
      </c>
      <c r="C13" s="23"/>
      <c r="D13" s="23"/>
      <c r="E13" s="23"/>
      <c r="F13" s="41">
        <f>SUM(SUMIF($E:$E,"国家",F:F))+SUM(SUMIF($E:$E,"省级",F:F))</f>
        <v>256936.2</v>
      </c>
      <c r="G13" s="42">
        <f>SUM(SUMIF($E:$E,"国家",G:G))+SUM(SUMIF($E:$E,"省级",G:G))</f>
        <v>265755</v>
      </c>
      <c r="H13" s="44">
        <f>SUM(SUMIF($E:$E,"国家",H:H))+SUM(SUMIF($E:$E,"省级",H:H))</f>
        <v>252258</v>
      </c>
      <c r="I13" s="44">
        <f>SUM(SUMIF($E:$E,"国家",I:I))+SUM(SUMIF($E:$E,"省级",I:I))</f>
        <v>5000</v>
      </c>
      <c r="J13" s="44">
        <f>SUM(SUMIF($E:$E,"国家",J:J))+SUM(SUMIF($E:$E,"省级",J:J))</f>
        <v>4386</v>
      </c>
      <c r="K13" s="42">
        <f>SUM(SUMIF($E:$E,"国家",K:K))+SUM(SUMIF($E:$E,"省级",K:K))</f>
        <v>11993</v>
      </c>
      <c r="L13" s="42">
        <f>SUM(SUMIF($E:$E,"国家",L:L))+SUM(SUMIF($E:$E,"省级",L:L))</f>
        <v>1504</v>
      </c>
      <c r="M13" s="64">
        <f>SUM(SUMIF($E:$E,"国家",M:M))+SUM(SUMIF($E:$E,"省级",M:M))</f>
        <v>35372</v>
      </c>
      <c r="N13" s="63">
        <f t="shared" si="0"/>
        <v>0.137668417295811</v>
      </c>
      <c r="P13" s="65"/>
      <c r="Q13" s="65"/>
    </row>
    <row r="14" s="5" customFormat="true" ht="17" customHeight="true" spans="1:17">
      <c r="A14" s="21"/>
      <c r="B14" s="22" t="s">
        <v>214</v>
      </c>
      <c r="C14" s="23"/>
      <c r="D14" s="23"/>
      <c r="E14" s="23"/>
      <c r="F14" s="41">
        <f>SUM(SUMIF($E:$E,"国家",F:F))</f>
        <v>183966.9</v>
      </c>
      <c r="G14" s="42">
        <f>SUM(SUMIF($E:$E,"国家",G:G))</f>
        <v>181447</v>
      </c>
      <c r="H14" s="44">
        <f>SUM(SUMIF($E:$E,"国家",H:H))</f>
        <v>174950</v>
      </c>
      <c r="I14" s="44">
        <f>SUM(SUMIF($E:$E,"国家",I:I))</f>
        <v>5000</v>
      </c>
      <c r="J14" s="44">
        <f>SUM(SUMIF($E:$E,"国家",J:J))</f>
        <v>1432</v>
      </c>
      <c r="K14" s="42">
        <f>SUM(SUMIF($E:$E,"国家",K:K))</f>
        <v>5197</v>
      </c>
      <c r="L14" s="42">
        <f>SUM(SUMIF($E:$E,"国家",L:L))</f>
        <v>1300</v>
      </c>
      <c r="M14" s="64">
        <f>SUM(SUMIF($E:$E,"国家",M:M))</f>
        <v>16491</v>
      </c>
      <c r="N14" s="63">
        <f t="shared" si="0"/>
        <v>0.089641125659018</v>
      </c>
      <c r="O14" s="5">
        <f>ROUND(G14/27,0)</f>
        <v>6720</v>
      </c>
      <c r="P14" s="65"/>
      <c r="Q14" s="65"/>
    </row>
    <row r="15" s="5" customFormat="true" ht="17" customHeight="true" spans="1:15">
      <c r="A15" s="21"/>
      <c r="B15" s="22" t="s">
        <v>215</v>
      </c>
      <c r="C15" s="23"/>
      <c r="D15" s="23"/>
      <c r="E15" s="23"/>
      <c r="F15" s="41">
        <f>SUM(SUMIF($E:$E,"省级",F:F))</f>
        <v>72969.3</v>
      </c>
      <c r="G15" s="42">
        <f>SUM(SUMIF($E:$E,"省级",G:G))</f>
        <v>84308</v>
      </c>
      <c r="H15" s="44">
        <f>SUM(SUMIF($E:$E,"省级",H:H))</f>
        <v>77308</v>
      </c>
      <c r="I15" s="44">
        <f>SUM(SUMIF($E:$E,"省级",I:I))</f>
        <v>0</v>
      </c>
      <c r="J15" s="44">
        <f>SUM(SUMIF($E:$E,"省级",J:J))</f>
        <v>2954</v>
      </c>
      <c r="K15" s="42">
        <f>SUM(SUMIF($E:$E,"省级",K:K))</f>
        <v>6796</v>
      </c>
      <c r="L15" s="42">
        <f>SUM(SUMIF($E:$E,"省级",L:L))</f>
        <v>204</v>
      </c>
      <c r="M15" s="64">
        <f>SUM(SUMIF($E:$E,"省级",M:M))</f>
        <v>18881</v>
      </c>
      <c r="N15" s="63">
        <f t="shared" si="0"/>
        <v>0.25875265351319</v>
      </c>
      <c r="O15" s="5">
        <f>ROUND(G15/30,0)</f>
        <v>2810</v>
      </c>
    </row>
    <row r="16" s="6" customFormat="true" ht="17" customHeight="true" spans="1:47">
      <c r="A16" s="25"/>
      <c r="B16" s="26" t="s">
        <v>22</v>
      </c>
      <c r="C16" s="27">
        <v>1</v>
      </c>
      <c r="D16" s="27"/>
      <c r="E16" s="27"/>
      <c r="F16" s="45">
        <f t="shared" ref="F16:M16" si="1">F17+F18</f>
        <v>11415</v>
      </c>
      <c r="G16" s="46">
        <f t="shared" si="1"/>
        <v>15249.91</v>
      </c>
      <c r="H16" s="46">
        <f t="shared" si="1"/>
        <v>12211.91</v>
      </c>
      <c r="I16" s="46">
        <f t="shared" si="1"/>
        <v>100</v>
      </c>
      <c r="J16" s="46">
        <f t="shared" si="1"/>
        <v>0</v>
      </c>
      <c r="K16" s="46">
        <f t="shared" si="1"/>
        <v>3038</v>
      </c>
      <c r="L16" s="46">
        <f t="shared" si="1"/>
        <v>0</v>
      </c>
      <c r="M16" s="45">
        <f t="shared" si="1"/>
        <v>5014</v>
      </c>
      <c r="N16" s="66">
        <f t="shared" si="0"/>
        <v>0.439246605343846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ht="17" customHeight="true" spans="1:15">
      <c r="A17" s="21"/>
      <c r="B17" s="28" t="s">
        <v>23</v>
      </c>
      <c r="C17" s="23">
        <v>2</v>
      </c>
      <c r="D17" s="23"/>
      <c r="E17" s="23"/>
      <c r="F17" s="47">
        <f>VLOOKUP(B:B,[1]省级资金!$B:$G,6,0)+VLOOKUP(B:B,[1]省级资金!$B:$N,13,0)+VLOOKUP(B:B,[1]省级资金!$B:$P,15,0)</f>
        <v>0</v>
      </c>
      <c r="G17" s="42">
        <f>H17+K17+L17</f>
        <v>109</v>
      </c>
      <c r="H17" s="42">
        <f>VLOOKUP(B:B,'[3]1.4（定稿)'!$B:$BA,52,0)</f>
        <v>106</v>
      </c>
      <c r="I17" s="42"/>
      <c r="J17" s="42"/>
      <c r="K17" s="44">
        <v>3</v>
      </c>
      <c r="L17" s="42"/>
      <c r="M17" s="47">
        <f t="shared" ref="M17:M32" si="2">ROUND(G17-F17*298699.91/333127,0)</f>
        <v>109</v>
      </c>
      <c r="N17" s="63" t="e">
        <f t="shared" si="0"/>
        <v>#DIV/0!</v>
      </c>
      <c r="O17" s="67" t="s">
        <v>201</v>
      </c>
    </row>
    <row r="18" s="7" customFormat="true" ht="17" customHeight="true" spans="1:47">
      <c r="A18" s="29"/>
      <c r="B18" s="30" t="s">
        <v>25</v>
      </c>
      <c r="C18" s="31">
        <v>3</v>
      </c>
      <c r="D18" s="31"/>
      <c r="E18" s="31"/>
      <c r="F18" s="48">
        <f t="shared" ref="F18:M18" si="3">SUM(F19:F32)</f>
        <v>11415</v>
      </c>
      <c r="G18" s="49">
        <f t="shared" si="3"/>
        <v>15140.91</v>
      </c>
      <c r="H18" s="49">
        <f t="shared" si="3"/>
        <v>12105.91</v>
      </c>
      <c r="I18" s="49">
        <f t="shared" si="3"/>
        <v>100</v>
      </c>
      <c r="J18" s="49">
        <f t="shared" si="3"/>
        <v>0</v>
      </c>
      <c r="K18" s="49">
        <f t="shared" si="3"/>
        <v>3035</v>
      </c>
      <c r="L18" s="49">
        <f t="shared" si="3"/>
        <v>0</v>
      </c>
      <c r="M18" s="48">
        <f t="shared" si="3"/>
        <v>4905</v>
      </c>
      <c r="N18" s="63">
        <f t="shared" ref="N17:N33" si="4">M18/F18</f>
        <v>0.42969776609724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="5" customFormat="true" ht="17" customHeight="true" spans="1:14">
      <c r="A19" s="23">
        <v>1</v>
      </c>
      <c r="B19" s="32" t="s">
        <v>26</v>
      </c>
      <c r="C19" s="23" t="s">
        <v>202</v>
      </c>
      <c r="D19" s="23"/>
      <c r="E19" s="23"/>
      <c r="F19" s="47">
        <f>VLOOKUP(B:B,[1]省级资金!$B:$G,6,0)+VLOOKUP(B:B,[1]省级资金!$B:$N,13,0)+VLOOKUP(B:B,[1]省级资金!$B:$P,15,0)</f>
        <v>426</v>
      </c>
      <c r="G19" s="42">
        <f>H19+K19+L19</f>
        <v>322.91</v>
      </c>
      <c r="H19" s="42">
        <f>VLOOKUP(B:B,'[3]1.4（定稿)'!$B:$BA,52,0)</f>
        <v>62.91</v>
      </c>
      <c r="I19" s="42">
        <f>-VLOOKUP(B:B,'[3]1.4（定稿)'!$B:$AV,47,0)</f>
        <v>0</v>
      </c>
      <c r="J19" s="42"/>
      <c r="K19" s="44">
        <f>VLOOKUP(B:B,'[4]12.30'!$B:$F,5,0)</f>
        <v>260</v>
      </c>
      <c r="L19" s="42"/>
      <c r="M19" s="47">
        <f>ROUND(G19-F19*298699.91/333127,0)</f>
        <v>-59</v>
      </c>
      <c r="N19" s="63">
        <f t="shared" si="4"/>
        <v>-0.13849765258216</v>
      </c>
    </row>
    <row r="20" ht="17" customHeight="true" spans="1:14">
      <c r="A20" s="23">
        <v>2</v>
      </c>
      <c r="B20" s="32" t="s">
        <v>27</v>
      </c>
      <c r="C20" s="23" t="s">
        <v>202</v>
      </c>
      <c r="D20" s="23"/>
      <c r="E20" s="23"/>
      <c r="F20" s="47">
        <f>VLOOKUP(B:B,[1]省级资金!$B:$G,6,0)+VLOOKUP(B:B,[1]省级资金!$B:$N,13,0)+VLOOKUP(B:B,[1]省级资金!$B:$P,15,0)</f>
        <v>42</v>
      </c>
      <c r="G20" s="42">
        <f t="shared" ref="G17:G32" si="5">H20+K20+L20</f>
        <v>540</v>
      </c>
      <c r="H20" s="42">
        <f>VLOOKUP(B:B,'[3]1.4（定稿)'!$B:$BA,52,0)</f>
        <v>0</v>
      </c>
      <c r="I20" s="42">
        <f>-VLOOKUP(B:B,'[3]1.4（定稿)'!$B:$AV,47,0)</f>
        <v>0</v>
      </c>
      <c r="J20" s="42"/>
      <c r="K20" s="44">
        <f>VLOOKUP(B:B,'[4]12.30'!$B:$F,5,0)</f>
        <v>540</v>
      </c>
      <c r="L20" s="42"/>
      <c r="M20" s="47">
        <f t="shared" si="2"/>
        <v>502</v>
      </c>
      <c r="N20" s="63">
        <f t="shared" si="4"/>
        <v>11.952380952381</v>
      </c>
    </row>
    <row r="21" ht="17" customHeight="true" spans="1:14">
      <c r="A21" s="23">
        <v>3</v>
      </c>
      <c r="B21" s="32" t="s">
        <v>28</v>
      </c>
      <c r="C21" s="23" t="s">
        <v>202</v>
      </c>
      <c r="D21" s="23"/>
      <c r="E21" s="23"/>
      <c r="F21" s="47">
        <f>VLOOKUP(B:B,[1]省级资金!$B:$G,6,0)+VLOOKUP(B:B,[1]省级资金!$B:$N,13,0)+VLOOKUP(B:B,[1]省级资金!$B:$P,15,0)</f>
        <v>414.5</v>
      </c>
      <c r="G21" s="42">
        <f t="shared" si="5"/>
        <v>280</v>
      </c>
      <c r="H21" s="42">
        <f>VLOOKUP(B:B,'[3]1.4（定稿)'!$B:$BA,52,0)</f>
        <v>0</v>
      </c>
      <c r="I21" s="42">
        <f>-VLOOKUP(B:B,'[3]1.4（定稿)'!$B:$AV,47,0)</f>
        <v>0</v>
      </c>
      <c r="J21" s="42"/>
      <c r="K21" s="44">
        <f>VLOOKUP(B:B,'[4]12.30'!$B:$F,5,0)</f>
        <v>280</v>
      </c>
      <c r="L21" s="42"/>
      <c r="M21" s="47">
        <f t="shared" si="2"/>
        <v>-92</v>
      </c>
      <c r="N21" s="63">
        <f t="shared" si="4"/>
        <v>-0.221954161640531</v>
      </c>
    </row>
    <row r="22" ht="17" customHeight="true" spans="1:14">
      <c r="A22" s="23">
        <v>4</v>
      </c>
      <c r="B22" s="32" t="s">
        <v>29</v>
      </c>
      <c r="C22" s="23" t="s">
        <v>202</v>
      </c>
      <c r="D22" s="23"/>
      <c r="E22" s="23"/>
      <c r="F22" s="47">
        <f>VLOOKUP(B:B,[1]省级资金!$B:$G,6,0)+VLOOKUP(B:B,[1]省级资金!$B:$N,13,0)+VLOOKUP(B:B,[1]省级资金!$B:$P,15,0)</f>
        <v>22</v>
      </c>
      <c r="G22" s="42">
        <f t="shared" si="5"/>
        <v>40</v>
      </c>
      <c r="H22" s="42">
        <f>VLOOKUP(B:B,'[3]1.4（定稿)'!$B:$BA,52,0)</f>
        <v>0</v>
      </c>
      <c r="I22" s="42">
        <f>-VLOOKUP(B:B,'[3]1.4（定稿)'!$B:$AV,47,0)</f>
        <v>0</v>
      </c>
      <c r="J22" s="42"/>
      <c r="K22" s="44">
        <f>VLOOKUP(B:B,'[4]12.30'!$B:$F,5,0)</f>
        <v>40</v>
      </c>
      <c r="L22" s="42"/>
      <c r="M22" s="47">
        <f t="shared" si="2"/>
        <v>20</v>
      </c>
      <c r="N22" s="63">
        <f t="shared" si="4"/>
        <v>0.909090909090909</v>
      </c>
    </row>
    <row r="23" ht="17" customHeight="true" spans="1:14">
      <c r="A23" s="23">
        <v>5</v>
      </c>
      <c r="B23" s="32" t="s">
        <v>30</v>
      </c>
      <c r="C23" s="23" t="s">
        <v>202</v>
      </c>
      <c r="D23" s="23"/>
      <c r="E23" s="23"/>
      <c r="F23" s="47">
        <f>VLOOKUP(B:B,[1]省级资金!$B:$G,6,0)+VLOOKUP(B:B,[1]省级资金!$B:$N,13,0)+VLOOKUP(B:B,[1]省级资金!$B:$P,15,0)</f>
        <v>12</v>
      </c>
      <c r="G23" s="42">
        <f t="shared" si="5"/>
        <v>70</v>
      </c>
      <c r="H23" s="42">
        <f>VLOOKUP(B:B,'[3]1.4（定稿)'!$B:$BA,52,0)</f>
        <v>0</v>
      </c>
      <c r="I23" s="42">
        <f>-VLOOKUP(B:B,'[3]1.4（定稿)'!$B:$AV,47,0)</f>
        <v>0</v>
      </c>
      <c r="J23" s="42"/>
      <c r="K23" s="44">
        <f>VLOOKUP(B:B,'[4]12.30'!$B:$F,5,0)</f>
        <v>70</v>
      </c>
      <c r="L23" s="42"/>
      <c r="M23" s="47">
        <f t="shared" si="2"/>
        <v>59</v>
      </c>
      <c r="N23" s="63">
        <f t="shared" si="4"/>
        <v>4.91666666666667</v>
      </c>
    </row>
    <row r="24" ht="17" customHeight="true" spans="1:14">
      <c r="A24" s="23">
        <v>6</v>
      </c>
      <c r="B24" s="32" t="s">
        <v>31</v>
      </c>
      <c r="C24" s="23" t="s">
        <v>202</v>
      </c>
      <c r="D24" s="23"/>
      <c r="E24" s="23"/>
      <c r="F24" s="47">
        <f>VLOOKUP(B:B,[1]省级资金!$B:$G,6,0)+VLOOKUP(B:B,[1]省级资金!$B:$N,13,0)+VLOOKUP(B:B,[1]省级资金!$B:$P,15,0)</f>
        <v>12</v>
      </c>
      <c r="G24" s="42">
        <f t="shared" si="5"/>
        <v>560</v>
      </c>
      <c r="H24" s="42">
        <f>VLOOKUP(B:B,'[3]1.4（定稿)'!$B:$BA,52,0)</f>
        <v>0</v>
      </c>
      <c r="I24" s="42">
        <f>-VLOOKUP(B:B,'[3]1.4（定稿)'!$B:$AV,47,0)</f>
        <v>0</v>
      </c>
      <c r="J24" s="42"/>
      <c r="K24" s="44">
        <f>VLOOKUP(B:B,'[4]12.30'!$B:$F,5,0)</f>
        <v>560</v>
      </c>
      <c r="L24" s="42"/>
      <c r="M24" s="47">
        <f t="shared" si="2"/>
        <v>549</v>
      </c>
      <c r="N24" s="63">
        <f t="shared" si="4"/>
        <v>45.75</v>
      </c>
    </row>
    <row r="25" ht="17" customHeight="true" spans="1:14">
      <c r="A25" s="23">
        <v>7</v>
      </c>
      <c r="B25" s="32" t="s">
        <v>32</v>
      </c>
      <c r="C25" s="23" t="s">
        <v>202</v>
      </c>
      <c r="D25" s="23"/>
      <c r="E25" s="23"/>
      <c r="F25" s="47">
        <f>VLOOKUP(B:B,[1]省级资金!$B:$G,6,0)+VLOOKUP(B:B,[1]省级资金!$B:$N,13,0)+VLOOKUP(B:B,[1]省级资金!$B:$P,15,0)</f>
        <v>529</v>
      </c>
      <c r="G25" s="42">
        <f t="shared" si="5"/>
        <v>886</v>
      </c>
      <c r="H25" s="42">
        <f>VLOOKUP(B:B,'[3]1.4（定稿)'!$B:$BA,52,0)</f>
        <v>250</v>
      </c>
      <c r="I25" s="42">
        <f>-VLOOKUP(B:B,'[3]1.4（定稿)'!$B:$AV,47,0)</f>
        <v>0</v>
      </c>
      <c r="J25" s="42"/>
      <c r="K25" s="44">
        <f>VLOOKUP(B:B,'[4]12.30'!$B:$F,5,0)</f>
        <v>636</v>
      </c>
      <c r="L25" s="42"/>
      <c r="M25" s="47">
        <f t="shared" si="2"/>
        <v>412</v>
      </c>
      <c r="N25" s="63">
        <f t="shared" si="4"/>
        <v>0.77882797731569</v>
      </c>
    </row>
    <row r="26" s="4" customFormat="true" ht="17" customHeight="true" spans="1:47">
      <c r="A26" s="23">
        <v>8</v>
      </c>
      <c r="B26" s="32" t="s">
        <v>33</v>
      </c>
      <c r="C26" s="24" t="s">
        <v>202</v>
      </c>
      <c r="D26" s="24"/>
      <c r="E26" s="24"/>
      <c r="F26" s="47">
        <f>VLOOKUP(B:B,[1]省级资金!$B:$G,6,0)+VLOOKUP(B:B,[1]省级资金!$B:$N,13,0)+VLOOKUP(B:B,[1]省级资金!$B:$P,15,0)</f>
        <v>153</v>
      </c>
      <c r="G26" s="42">
        <f t="shared" si="5"/>
        <v>85</v>
      </c>
      <c r="H26" s="42">
        <f>VLOOKUP(B:B,'[3]1.4（定稿)'!$B:$BA,52,0)</f>
        <v>85</v>
      </c>
      <c r="I26" s="42">
        <f>-VLOOKUP(B:B,'[3]1.4（定稿)'!$B:$AV,47,0)</f>
        <v>0</v>
      </c>
      <c r="J26" s="42"/>
      <c r="K26" s="44">
        <f>VLOOKUP(B:B,'[4]12.30'!$B:$F,5,0)</f>
        <v>0</v>
      </c>
      <c r="L26" s="42"/>
      <c r="M26" s="47">
        <f t="shared" si="2"/>
        <v>-52</v>
      </c>
      <c r="N26" s="63">
        <f t="shared" si="4"/>
        <v>-0.339869281045752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ht="17" customHeight="true" spans="1:14">
      <c r="A27" s="23">
        <v>9</v>
      </c>
      <c r="B27" s="32" t="s">
        <v>34</v>
      </c>
      <c r="C27" s="23" t="s">
        <v>202</v>
      </c>
      <c r="D27" s="23"/>
      <c r="E27" s="23"/>
      <c r="F27" s="47">
        <f>VLOOKUP(B:B,[1]省级资金!$B:$G,6,0)+VLOOKUP(B:B,[1]省级资金!$B:$N,13,0)+VLOOKUP(B:B,[1]省级资金!$B:$P,15,0)</f>
        <v>126.5</v>
      </c>
      <c r="G27" s="42">
        <f t="shared" si="5"/>
        <v>303</v>
      </c>
      <c r="H27" s="42">
        <f>VLOOKUP(B:B,'[3]1.4（定稿)'!$B:$BA,52,0)</f>
        <v>253</v>
      </c>
      <c r="I27" s="42">
        <f>-VLOOKUP(B:B,'[3]1.4（定稿)'!$B:$AV,47,0)</f>
        <v>0</v>
      </c>
      <c r="J27" s="42"/>
      <c r="K27" s="44">
        <f>VLOOKUP(B:B,'[4]12.30'!$B:$F,5,0)</f>
        <v>50</v>
      </c>
      <c r="L27" s="42"/>
      <c r="M27" s="47">
        <f t="shared" si="2"/>
        <v>190</v>
      </c>
      <c r="N27" s="63">
        <f t="shared" si="4"/>
        <v>1.50197628458498</v>
      </c>
    </row>
    <row r="28" ht="17" customHeight="true" spans="1:14">
      <c r="A28" s="23">
        <v>10</v>
      </c>
      <c r="B28" s="32" t="s">
        <v>35</v>
      </c>
      <c r="C28" s="23" t="s">
        <v>202</v>
      </c>
      <c r="D28" s="23"/>
      <c r="E28" s="23"/>
      <c r="F28" s="47">
        <f>VLOOKUP(B:B,[1]省级资金!$B:$G,6,0)+VLOOKUP(B:B,[1]省级资金!$B:$N,13,0)+VLOOKUP(B:B,[1]省级资金!$B:$P,15,0)</f>
        <v>166</v>
      </c>
      <c r="G28" s="42">
        <f t="shared" si="5"/>
        <v>226</v>
      </c>
      <c r="H28" s="42">
        <f>VLOOKUP(B:B,'[3]1.4（定稿)'!$B:$BA,52,0)</f>
        <v>186</v>
      </c>
      <c r="I28" s="42">
        <f>-VLOOKUP(B:B,'[3]1.4（定稿)'!$B:$AV,47,0)</f>
        <v>0</v>
      </c>
      <c r="J28" s="42"/>
      <c r="K28" s="44">
        <f>VLOOKUP(B:B,'[4]12.30'!$B:$F,5,0)</f>
        <v>40</v>
      </c>
      <c r="L28" s="42"/>
      <c r="M28" s="47">
        <f t="shared" si="2"/>
        <v>77</v>
      </c>
      <c r="N28" s="63">
        <f t="shared" si="4"/>
        <v>0.463855421686747</v>
      </c>
    </row>
    <row r="29" ht="17" customHeight="true" spans="1:14">
      <c r="A29" s="23">
        <v>11</v>
      </c>
      <c r="B29" s="32" t="s">
        <v>36</v>
      </c>
      <c r="C29" s="23" t="s">
        <v>202</v>
      </c>
      <c r="D29" s="23"/>
      <c r="E29" s="23"/>
      <c r="F29" s="47">
        <f>VLOOKUP(B:B,[1]省级资金!$B:$G,6,0)+VLOOKUP(B:B,[1]省级资金!$B:$N,13,0)+VLOOKUP(B:B,[1]省级资金!$B:$P,15,0)</f>
        <v>203</v>
      </c>
      <c r="G29" s="42">
        <f t="shared" si="5"/>
        <v>228</v>
      </c>
      <c r="H29" s="42">
        <f>VLOOKUP(B:B,'[3]1.4（定稿)'!$B:$BA,52,0)</f>
        <v>168</v>
      </c>
      <c r="I29" s="42">
        <f>-VLOOKUP(B:B,'[3]1.4（定稿)'!$B:$AV,47,0)</f>
        <v>0</v>
      </c>
      <c r="J29" s="42"/>
      <c r="K29" s="44">
        <f>VLOOKUP(B:B,'[4]12.30'!$B:$F,5,0)</f>
        <v>60</v>
      </c>
      <c r="L29" s="42"/>
      <c r="M29" s="47">
        <f t="shared" si="2"/>
        <v>46</v>
      </c>
      <c r="N29" s="63">
        <f t="shared" si="4"/>
        <v>0.226600985221675</v>
      </c>
    </row>
    <row r="30" ht="17" customHeight="true" spans="1:14">
      <c r="A30" s="23">
        <v>12</v>
      </c>
      <c r="B30" s="32" t="s">
        <v>37</v>
      </c>
      <c r="C30" s="23" t="s">
        <v>203</v>
      </c>
      <c r="D30" s="23">
        <v>2018</v>
      </c>
      <c r="E30" s="23" t="s">
        <v>38</v>
      </c>
      <c r="F30" s="47">
        <f>VLOOKUP(B:B,[1]省级资金!$B:$G,6,0)+VLOOKUP(B:B,[1]省级资金!$B:$N,13,0)+VLOOKUP(B:B,[1]省级资金!$B:$P,15,0)</f>
        <v>1668</v>
      </c>
      <c r="G30" s="42">
        <f t="shared" si="5"/>
        <v>3484</v>
      </c>
      <c r="H30" s="42">
        <f>VLOOKUP(B:B,'[3]1.4（定稿)'!$B:$BA,52,0)</f>
        <v>3371</v>
      </c>
      <c r="I30" s="42">
        <f>-VLOOKUP(B:B,'[3]1.4（定稿)'!$B:$AV,47,0)</f>
        <v>0</v>
      </c>
      <c r="J30" s="42"/>
      <c r="K30" s="44">
        <f>VLOOKUP(B:B,'[4]12.30'!$B:$F,5,0)</f>
        <v>113</v>
      </c>
      <c r="L30" s="42"/>
      <c r="M30" s="47">
        <f t="shared" si="2"/>
        <v>1988</v>
      </c>
      <c r="N30" s="63">
        <f t="shared" si="4"/>
        <v>1.19184652278177</v>
      </c>
    </row>
    <row r="31" s="8" customFormat="true" ht="17" customHeight="true" spans="1:16">
      <c r="A31" s="33">
        <v>13</v>
      </c>
      <c r="B31" s="34" t="s">
        <v>39</v>
      </c>
      <c r="C31" s="33" t="s">
        <v>204</v>
      </c>
      <c r="D31" s="33">
        <v>2018</v>
      </c>
      <c r="E31" s="23" t="s">
        <v>40</v>
      </c>
      <c r="F31" s="47">
        <f>VLOOKUP(B:B,[1]省级资金!$B:$G,6,0)+VLOOKUP(B:B,[1]省级资金!$B:$N,13,0)+VLOOKUP(B:B,[1]省级资金!$B:$P,15,0)</f>
        <v>5555</v>
      </c>
      <c r="G31" s="42">
        <f t="shared" si="5"/>
        <v>4508</v>
      </c>
      <c r="H31" s="42">
        <f>VLOOKUP(B:B,'[3]1.4（定稿)'!$B:$BA,52,0)</f>
        <v>4235</v>
      </c>
      <c r="I31" s="42">
        <f>-VLOOKUP(B:B,'[3]1.4（定稿)'!$B:$AV,47,0)</f>
        <v>100</v>
      </c>
      <c r="J31" s="42"/>
      <c r="K31" s="44">
        <f>VLOOKUP(B:B,'[4]12.30'!$B:$F,5,0)</f>
        <v>273</v>
      </c>
      <c r="L31" s="42"/>
      <c r="M31" s="47">
        <f t="shared" si="2"/>
        <v>-473</v>
      </c>
      <c r="N31" s="63">
        <f t="shared" si="4"/>
        <v>-0.0851485148514852</v>
      </c>
      <c r="P31" s="5"/>
    </row>
    <row r="32" ht="17" customHeight="true" spans="1:14">
      <c r="A32" s="23">
        <v>14</v>
      </c>
      <c r="B32" s="32" t="s">
        <v>41</v>
      </c>
      <c r="C32" s="23" t="s">
        <v>203</v>
      </c>
      <c r="D32" s="23">
        <v>2017</v>
      </c>
      <c r="E32" s="23" t="s">
        <v>38</v>
      </c>
      <c r="F32" s="47">
        <f>VLOOKUP(B:B,[1]省级资金!$B:$G,6,0)+VLOOKUP(B:B,[1]省级资金!$B:$N,13,0)+VLOOKUP(B:B,[1]省级资金!$B:$P,15,0)</f>
        <v>2086</v>
      </c>
      <c r="G32" s="42">
        <f t="shared" si="5"/>
        <v>3608</v>
      </c>
      <c r="H32" s="42">
        <f>VLOOKUP(B:B,'[3]1.4（定稿)'!$B:$BA,52,0)</f>
        <v>3495</v>
      </c>
      <c r="I32" s="42">
        <f>-VLOOKUP(B:B,'[3]1.4（定稿)'!$B:$AV,47,0)</f>
        <v>0</v>
      </c>
      <c r="J32" s="42"/>
      <c r="K32" s="44">
        <f>VLOOKUP(B:B,'[4]12.30'!$B:$F,5,0)</f>
        <v>113</v>
      </c>
      <c r="L32" s="42"/>
      <c r="M32" s="47">
        <f t="shared" si="2"/>
        <v>1738</v>
      </c>
      <c r="N32" s="63">
        <f t="shared" si="4"/>
        <v>0.833173537871524</v>
      </c>
    </row>
    <row r="33" s="6" customFormat="true" ht="17" customHeight="true" spans="1:47">
      <c r="A33" s="25"/>
      <c r="B33" s="26" t="s">
        <v>42</v>
      </c>
      <c r="C33" s="27">
        <v>1</v>
      </c>
      <c r="D33" s="27"/>
      <c r="E33" s="27"/>
      <c r="F33" s="50">
        <f t="shared" ref="F33:M33" si="6">F34+F35</f>
        <v>63859.6</v>
      </c>
      <c r="G33" s="51">
        <f t="shared" si="6"/>
        <v>76537</v>
      </c>
      <c r="H33" s="46">
        <f t="shared" si="6"/>
        <v>73703</v>
      </c>
      <c r="I33" s="51">
        <f t="shared" si="6"/>
        <v>1300</v>
      </c>
      <c r="J33" s="51">
        <f t="shared" si="6"/>
        <v>0</v>
      </c>
      <c r="K33" s="51">
        <f t="shared" si="6"/>
        <v>2034</v>
      </c>
      <c r="L33" s="51">
        <f t="shared" si="6"/>
        <v>800</v>
      </c>
      <c r="M33" s="50">
        <f t="shared" si="6"/>
        <v>19277</v>
      </c>
      <c r="N33" s="66">
        <f t="shared" si="4"/>
        <v>0.301865342094219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ht="17" customHeight="true" spans="1:14">
      <c r="A34" s="21"/>
      <c r="B34" s="28" t="s">
        <v>43</v>
      </c>
      <c r="C34" s="23">
        <v>2</v>
      </c>
      <c r="D34" s="23"/>
      <c r="E34" s="23"/>
      <c r="F34" s="47">
        <f>VLOOKUP(B:B,[1]省级资金!$B:$G,6,0)+VLOOKUP(B:B,[1]省级资金!$B:$N,13,0)+VLOOKUP(B:B,[1]省级资金!$B:$P,15,0)</f>
        <v>20</v>
      </c>
      <c r="G34" s="42">
        <f t="shared" ref="G34:G46" si="7">H34+K34+L34</f>
        <v>39</v>
      </c>
      <c r="H34" s="42">
        <f>VLOOKUP(B:B,'[3]1.4（定稿)'!$B:$BA,52,0)</f>
        <v>0</v>
      </c>
      <c r="I34" s="42"/>
      <c r="J34" s="42"/>
      <c r="K34" s="44">
        <v>39</v>
      </c>
      <c r="L34" s="42"/>
      <c r="M34" s="47">
        <f t="shared" ref="M34:M46" si="8">ROUND(G34-F34*298699.91/333127,0)</f>
        <v>21</v>
      </c>
      <c r="N34" s="63">
        <f t="shared" ref="N34:N47" si="9">M34/F34</f>
        <v>1.05</v>
      </c>
    </row>
    <row r="35" s="7" customFormat="true" ht="17" customHeight="true" spans="1:47">
      <c r="A35" s="29"/>
      <c r="B35" s="30" t="s">
        <v>25</v>
      </c>
      <c r="C35" s="31">
        <v>3</v>
      </c>
      <c r="D35" s="31"/>
      <c r="E35" s="31"/>
      <c r="F35" s="52">
        <f t="shared" ref="F35:M35" si="10">SUM(F36:F46)</f>
        <v>63839.6</v>
      </c>
      <c r="G35" s="53">
        <f t="shared" si="10"/>
        <v>76498</v>
      </c>
      <c r="H35" s="46">
        <f t="shared" si="10"/>
        <v>73703</v>
      </c>
      <c r="I35" s="53">
        <f t="shared" si="10"/>
        <v>1300</v>
      </c>
      <c r="J35" s="53">
        <f t="shared" si="10"/>
        <v>0</v>
      </c>
      <c r="K35" s="53">
        <f t="shared" si="10"/>
        <v>1995</v>
      </c>
      <c r="L35" s="53">
        <f t="shared" si="10"/>
        <v>800</v>
      </c>
      <c r="M35" s="52">
        <f t="shared" si="10"/>
        <v>19256</v>
      </c>
      <c r="N35" s="63">
        <f t="shared" si="9"/>
        <v>0.301630962600016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ht="17" customHeight="true" spans="1:14">
      <c r="A36" s="23">
        <v>15</v>
      </c>
      <c r="B36" s="32" t="s">
        <v>44</v>
      </c>
      <c r="C36" s="23" t="s">
        <v>204</v>
      </c>
      <c r="D36" s="23">
        <v>2019</v>
      </c>
      <c r="E36" s="23" t="s">
        <v>40</v>
      </c>
      <c r="F36" s="47">
        <f>VLOOKUP(B:B,[1]省级资金!$B:$G,6,0)+VLOOKUP(B:B,[1]省级资金!$B:$N,13,0)+VLOOKUP(B:B,[1]省级资金!$B:$P,15,0)</f>
        <v>4217</v>
      </c>
      <c r="G36" s="42">
        <f t="shared" si="7"/>
        <v>8177</v>
      </c>
      <c r="H36" s="42">
        <f>VLOOKUP(B:B,'[3]1.4（定稿)'!$B:$BA,52,0)</f>
        <v>8055</v>
      </c>
      <c r="I36" s="42">
        <f>-VLOOKUP(B:B,'[3]1.4（定稿)'!$B:$AV,47,0)</f>
        <v>0</v>
      </c>
      <c r="J36" s="42"/>
      <c r="K36" s="44">
        <f>VLOOKUP(B:B,'[4]12.30'!$B:$F,5,0)</f>
        <v>122</v>
      </c>
      <c r="L36" s="42"/>
      <c r="M36" s="47">
        <f t="shared" si="8"/>
        <v>4396</v>
      </c>
      <c r="N36" s="63">
        <f t="shared" si="9"/>
        <v>1.04244723737254</v>
      </c>
    </row>
    <row r="37" ht="17" customHeight="true" spans="1:14">
      <c r="A37" s="23">
        <v>16</v>
      </c>
      <c r="B37" s="32" t="s">
        <v>45</v>
      </c>
      <c r="C37" s="23" t="s">
        <v>204</v>
      </c>
      <c r="D37" s="23">
        <v>2019</v>
      </c>
      <c r="E37" s="23" t="s">
        <v>40</v>
      </c>
      <c r="F37" s="47">
        <f>VLOOKUP(B:B,[1]省级资金!$B:$G,6,0)+VLOOKUP(B:B,[1]省级资金!$B:$N,13,0)+VLOOKUP(B:B,[1]省级资金!$B:$P,15,0)</f>
        <v>3341.5</v>
      </c>
      <c r="G37" s="42">
        <f t="shared" si="7"/>
        <v>5880</v>
      </c>
      <c r="H37" s="42">
        <f>VLOOKUP(B:B,'[3]1.4（定稿)'!$B:$BA,52,0)</f>
        <v>5729</v>
      </c>
      <c r="I37" s="42">
        <f>-VLOOKUP(B:B,'[3]1.4（定稿)'!$B:$AV,47,0)</f>
        <v>0</v>
      </c>
      <c r="J37" s="42"/>
      <c r="K37" s="44">
        <f>VLOOKUP(B:B,'[4]12.30'!$B:$F,5,0)</f>
        <v>151</v>
      </c>
      <c r="L37" s="42"/>
      <c r="M37" s="47">
        <f t="shared" si="8"/>
        <v>2884</v>
      </c>
      <c r="N37" s="63">
        <f t="shared" si="9"/>
        <v>0.863085440670358</v>
      </c>
    </row>
    <row r="38" ht="17" customHeight="true" spans="1:14">
      <c r="A38" s="23">
        <v>17</v>
      </c>
      <c r="B38" s="32" t="s">
        <v>46</v>
      </c>
      <c r="C38" s="23" t="s">
        <v>204</v>
      </c>
      <c r="D38" s="23">
        <v>2019</v>
      </c>
      <c r="E38" s="23" t="s">
        <v>40</v>
      </c>
      <c r="F38" s="47">
        <f>VLOOKUP(B:B,[1]省级资金!$B:$G,6,0)+VLOOKUP(B:B,[1]省级资金!$B:$N,13,0)+VLOOKUP(B:B,[1]省级资金!$B:$P,15,0)</f>
        <v>4524</v>
      </c>
      <c r="G38" s="42">
        <f t="shared" si="7"/>
        <v>4905</v>
      </c>
      <c r="H38" s="42">
        <f>VLOOKUP(B:B,'[3]1.4（定稿)'!$B:$BA,52,0)</f>
        <v>4732</v>
      </c>
      <c r="I38" s="42">
        <f>-VLOOKUP(B:B,'[3]1.4（定稿)'!$B:$AV,47,0)</f>
        <v>300</v>
      </c>
      <c r="J38" s="42"/>
      <c r="K38" s="44">
        <f>VLOOKUP(B:B,'[4]12.30'!$B:$F,5,0)</f>
        <v>173</v>
      </c>
      <c r="L38" s="42"/>
      <c r="M38" s="47">
        <f t="shared" si="8"/>
        <v>849</v>
      </c>
      <c r="N38" s="63">
        <f t="shared" si="9"/>
        <v>0.187665782493369</v>
      </c>
    </row>
    <row r="39" ht="17" customHeight="true" spans="1:14">
      <c r="A39" s="23">
        <v>18</v>
      </c>
      <c r="B39" s="32" t="s">
        <v>47</v>
      </c>
      <c r="C39" s="23" t="s">
        <v>203</v>
      </c>
      <c r="D39" s="23">
        <v>2019</v>
      </c>
      <c r="E39" s="23" t="s">
        <v>40</v>
      </c>
      <c r="F39" s="47">
        <f>VLOOKUP(B:B,[1]省级资金!$B:$G,6,0)+VLOOKUP(B:B,[1]省级资金!$B:$N,13,0)+VLOOKUP(B:B,[1]省级资金!$B:$P,15,0)</f>
        <v>2925</v>
      </c>
      <c r="G39" s="42">
        <f t="shared" si="7"/>
        <v>5815</v>
      </c>
      <c r="H39" s="42">
        <f>VLOOKUP(B:B,'[3]1.4（定稿)'!$B:$BA,52,0)</f>
        <v>5672</v>
      </c>
      <c r="I39" s="42">
        <f>-VLOOKUP(B:B,'[3]1.4（定稿)'!$B:$AV,47,0)</f>
        <v>300</v>
      </c>
      <c r="J39" s="42"/>
      <c r="K39" s="44">
        <f>VLOOKUP(B:B,'[4]12.30'!$B:$F,5,0)</f>
        <v>143</v>
      </c>
      <c r="L39" s="42"/>
      <c r="M39" s="47">
        <f t="shared" si="8"/>
        <v>3192</v>
      </c>
      <c r="N39" s="63">
        <f t="shared" si="9"/>
        <v>1.09128205128205</v>
      </c>
    </row>
    <row r="40" ht="17" customHeight="true" spans="1:14">
      <c r="A40" s="23">
        <v>19</v>
      </c>
      <c r="B40" s="32" t="s">
        <v>48</v>
      </c>
      <c r="C40" s="23" t="s">
        <v>204</v>
      </c>
      <c r="D40" s="23">
        <v>2019</v>
      </c>
      <c r="E40" s="23" t="s">
        <v>40</v>
      </c>
      <c r="F40" s="47">
        <f>VLOOKUP(B:B,[1]省级资金!$B:$G,6,0)+VLOOKUP(B:B,[1]省级资金!$B:$N,13,0)+VLOOKUP(B:B,[1]省级资金!$B:$P,15,0)</f>
        <v>4288</v>
      </c>
      <c r="G40" s="42">
        <f t="shared" si="7"/>
        <v>3811</v>
      </c>
      <c r="H40" s="42">
        <f>VLOOKUP(B:B,'[3]1.4（定稿)'!$B:$BA,52,0)</f>
        <v>3695</v>
      </c>
      <c r="I40" s="42">
        <f>-VLOOKUP(B:B,'[3]1.4（定稿)'!$B:$AV,47,0)</f>
        <v>500</v>
      </c>
      <c r="J40" s="42"/>
      <c r="K40" s="44">
        <f>VLOOKUP(B:B,'[4]12.30'!$B:$F,5,0)</f>
        <v>116</v>
      </c>
      <c r="L40" s="42"/>
      <c r="M40" s="47">
        <f t="shared" si="8"/>
        <v>-34</v>
      </c>
      <c r="N40" s="63">
        <f t="shared" si="9"/>
        <v>-0.00792910447761194</v>
      </c>
    </row>
    <row r="41" ht="17" customHeight="true" spans="1:14">
      <c r="A41" s="23">
        <v>20</v>
      </c>
      <c r="B41" s="32" t="s">
        <v>49</v>
      </c>
      <c r="C41" s="23" t="s">
        <v>204</v>
      </c>
      <c r="D41" s="23">
        <v>2019</v>
      </c>
      <c r="E41" s="23" t="s">
        <v>40</v>
      </c>
      <c r="F41" s="47">
        <f>VLOOKUP(B:B,[1]省级资金!$B:$G,6,0)+VLOOKUP(B:B,[1]省级资金!$B:$N,13,0)+VLOOKUP(B:B,[1]省级资金!$B:$P,15,0)</f>
        <v>4499.5</v>
      </c>
      <c r="G41" s="42">
        <f t="shared" si="7"/>
        <v>5875</v>
      </c>
      <c r="H41" s="42">
        <f>VLOOKUP(B:B,'[3]1.4（定稿)'!$B:$BA,52,0)</f>
        <v>5762</v>
      </c>
      <c r="I41" s="42">
        <f>-VLOOKUP(B:B,'[3]1.4（定稿)'!$B:$AV,47,0)</f>
        <v>100</v>
      </c>
      <c r="J41" s="42"/>
      <c r="K41" s="44">
        <f>VLOOKUP(B:B,'[4]12.30'!$B:$F,5,0)</f>
        <v>113</v>
      </c>
      <c r="L41" s="42"/>
      <c r="M41" s="47">
        <f t="shared" si="8"/>
        <v>1841</v>
      </c>
      <c r="N41" s="63">
        <f t="shared" si="9"/>
        <v>0.40915657295255</v>
      </c>
    </row>
    <row r="42" ht="17" customHeight="true" spans="1:14">
      <c r="A42" s="23">
        <v>21</v>
      </c>
      <c r="B42" s="32" t="s">
        <v>50</v>
      </c>
      <c r="C42" s="23" t="s">
        <v>203</v>
      </c>
      <c r="D42" s="23">
        <v>2018</v>
      </c>
      <c r="E42" s="23" t="s">
        <v>38</v>
      </c>
      <c r="F42" s="47">
        <f>VLOOKUP(B:B,[1]省级资金!$B:$G,6,0)+VLOOKUP(B:B,[1]省级资金!$B:$N,13,0)+VLOOKUP(B:B,[1]省级资金!$B:$P,15,0)</f>
        <v>4084</v>
      </c>
      <c r="G42" s="42">
        <f t="shared" si="7"/>
        <v>2625</v>
      </c>
      <c r="H42" s="42">
        <f>VLOOKUP(B:B,'[3]1.4（定稿)'!$B:$BA,52,0)</f>
        <v>2485</v>
      </c>
      <c r="I42" s="42">
        <f>-VLOOKUP(B:B,'[3]1.4（定稿)'!$B:$AV,47,0)</f>
        <v>0</v>
      </c>
      <c r="J42" s="42"/>
      <c r="K42" s="44">
        <f>VLOOKUP(B:B,'[4]12.30'!$B:$F,5,0)</f>
        <v>140</v>
      </c>
      <c r="L42" s="42"/>
      <c r="M42" s="47">
        <f t="shared" si="8"/>
        <v>-1037</v>
      </c>
      <c r="N42" s="63">
        <f t="shared" si="9"/>
        <v>-0.253917727717924</v>
      </c>
    </row>
    <row r="43" s="4" customFormat="true" ht="17" customHeight="true" spans="1:20">
      <c r="A43" s="23">
        <v>22</v>
      </c>
      <c r="B43" s="32" t="s">
        <v>51</v>
      </c>
      <c r="C43" s="24" t="s">
        <v>204</v>
      </c>
      <c r="D43" s="24">
        <v>2020</v>
      </c>
      <c r="E43" s="24" t="s">
        <v>40</v>
      </c>
      <c r="F43" s="47">
        <f>VLOOKUP(B:B,[1]省级资金!$B:$G,6,0)+VLOOKUP(B:B,[1]省级资金!$B:$N,13,0)+VLOOKUP(B:B,[1]省级资金!$B:$P,15,0)</f>
        <v>27793.6</v>
      </c>
      <c r="G43" s="42">
        <f t="shared" si="7"/>
        <v>27960</v>
      </c>
      <c r="H43" s="42">
        <f>VLOOKUP(B:B,'[3]1.4（定稿)'!$B:$BA,52,0)</f>
        <v>26988</v>
      </c>
      <c r="I43" s="42">
        <f>-VLOOKUP(B:B,'[3]1.4（定稿)'!$B:$AV,47,0)</f>
        <v>0</v>
      </c>
      <c r="J43" s="42"/>
      <c r="K43" s="44">
        <f>VLOOKUP(B:B,'[4]12.30'!$B:$F,5,0)</f>
        <v>172</v>
      </c>
      <c r="L43" s="42">
        <f>VLOOKUP(B:B,[2]投资计划!$A:$B,2,0)</f>
        <v>800</v>
      </c>
      <c r="M43" s="47">
        <f t="shared" si="8"/>
        <v>3039</v>
      </c>
      <c r="N43" s="63">
        <f t="shared" si="9"/>
        <v>0.109341718956882</v>
      </c>
      <c r="O43" s="5"/>
      <c r="P43" s="5"/>
      <c r="Q43" s="5"/>
      <c r="R43" s="5"/>
      <c r="S43" s="5"/>
      <c r="T43" s="5"/>
    </row>
    <row r="44" ht="17" customHeight="true" spans="1:14">
      <c r="A44" s="23">
        <v>23</v>
      </c>
      <c r="B44" s="32" t="s">
        <v>52</v>
      </c>
      <c r="C44" s="23" t="s">
        <v>204</v>
      </c>
      <c r="D44" s="23">
        <v>2019</v>
      </c>
      <c r="E44" s="23" t="s">
        <v>40</v>
      </c>
      <c r="F44" s="47">
        <f>VLOOKUP(B:B,[1]省级资金!$B:$G,6,0)+VLOOKUP(B:B,[1]省级资金!$B:$N,13,0)+VLOOKUP(B:B,[1]省级资金!$B:$P,15,0)</f>
        <v>5659.5</v>
      </c>
      <c r="G44" s="42">
        <f t="shared" si="7"/>
        <v>7701</v>
      </c>
      <c r="H44" s="42">
        <f>VLOOKUP(B:B,'[3]1.4（定稿)'!$B:$BA,52,0)</f>
        <v>7558</v>
      </c>
      <c r="I44" s="42">
        <f>-VLOOKUP(B:B,'[3]1.4（定稿)'!$B:$AV,47,0)</f>
        <v>100</v>
      </c>
      <c r="J44" s="42"/>
      <c r="K44" s="44">
        <f>VLOOKUP(B:B,'[4]12.30'!$B:$F,5,0)</f>
        <v>143</v>
      </c>
      <c r="L44" s="42"/>
      <c r="M44" s="47">
        <f t="shared" si="8"/>
        <v>2626</v>
      </c>
      <c r="N44" s="63">
        <f t="shared" si="9"/>
        <v>0.463998586447566</v>
      </c>
    </row>
    <row r="45" ht="17" customHeight="true" spans="1:14">
      <c r="A45" s="23">
        <v>24</v>
      </c>
      <c r="B45" s="32" t="s">
        <v>53</v>
      </c>
      <c r="C45" s="23" t="s">
        <v>203</v>
      </c>
      <c r="D45" s="23">
        <v>2018</v>
      </c>
      <c r="E45" s="23" t="s">
        <v>38</v>
      </c>
      <c r="F45" s="47">
        <f>VLOOKUP(B:B,[1]省级资金!$B:$G,6,0)+VLOOKUP(B:B,[1]省级资金!$B:$N,13,0)+VLOOKUP(B:B,[1]省级资金!$B:$P,15,0)</f>
        <v>2203.5</v>
      </c>
      <c r="G45" s="42">
        <f t="shared" si="7"/>
        <v>3525</v>
      </c>
      <c r="H45" s="42">
        <f>VLOOKUP(B:B,'[3]1.4（定稿)'!$B:$BA,52,0)</f>
        <v>2815</v>
      </c>
      <c r="I45" s="42">
        <f>-VLOOKUP(B:B,'[3]1.4（定稿)'!$B:$AV,47,0)</f>
        <v>0</v>
      </c>
      <c r="J45" s="42"/>
      <c r="K45" s="44">
        <f>VLOOKUP(B:B,'[4]12.30'!$B:$F,5,0)</f>
        <v>710</v>
      </c>
      <c r="L45" s="42"/>
      <c r="M45" s="47">
        <f t="shared" si="8"/>
        <v>1549</v>
      </c>
      <c r="N45" s="63">
        <f t="shared" si="9"/>
        <v>0.702972543680508</v>
      </c>
    </row>
    <row r="46" ht="17" customHeight="true" spans="1:14">
      <c r="A46" s="23">
        <v>25</v>
      </c>
      <c r="B46" s="32" t="s">
        <v>54</v>
      </c>
      <c r="C46" s="23" t="s">
        <v>202</v>
      </c>
      <c r="D46" s="23"/>
      <c r="E46" s="23"/>
      <c r="F46" s="47">
        <f>VLOOKUP(B:B,[1]省级资金!$B:$G,6,0)+VLOOKUP(B:B,[1]省级资金!$B:$N,13,0)+VLOOKUP(B:B,[1]省级资金!$B:$P,15,0)</f>
        <v>304</v>
      </c>
      <c r="G46" s="42">
        <f t="shared" si="7"/>
        <v>224</v>
      </c>
      <c r="H46" s="42">
        <f>VLOOKUP(B:B,'[3]1.4（定稿)'!$B:$BA,52,0)</f>
        <v>212</v>
      </c>
      <c r="I46" s="42">
        <f>-VLOOKUP(B:B,'[3]1.4（定稿)'!$B:$AV,47,0)</f>
        <v>0</v>
      </c>
      <c r="J46" s="42"/>
      <c r="K46" s="44">
        <f>VLOOKUP(B:B,'[4]12.30'!$B:$F,5,0)</f>
        <v>12</v>
      </c>
      <c r="L46" s="42"/>
      <c r="M46" s="47">
        <f t="shared" si="8"/>
        <v>-49</v>
      </c>
      <c r="N46" s="63">
        <f t="shared" si="9"/>
        <v>-0.161184210526316</v>
      </c>
    </row>
    <row r="47" s="6" customFormat="true" ht="17" customHeight="true" spans="1:47">
      <c r="A47" s="25"/>
      <c r="B47" s="26" t="s">
        <v>55</v>
      </c>
      <c r="C47" s="27">
        <v>1</v>
      </c>
      <c r="D47" s="27"/>
      <c r="E47" s="27"/>
      <c r="F47" s="50">
        <f t="shared" ref="F47:M47" si="11">F48+F49</f>
        <v>26885</v>
      </c>
      <c r="G47" s="51">
        <f t="shared" si="11"/>
        <v>29282</v>
      </c>
      <c r="H47" s="46">
        <f t="shared" si="11"/>
        <v>27610</v>
      </c>
      <c r="I47" s="51">
        <f t="shared" si="11"/>
        <v>400</v>
      </c>
      <c r="J47" s="51">
        <f t="shared" si="11"/>
        <v>0</v>
      </c>
      <c r="K47" s="51">
        <f t="shared" si="11"/>
        <v>1672</v>
      </c>
      <c r="L47" s="51">
        <f t="shared" si="11"/>
        <v>0</v>
      </c>
      <c r="M47" s="50">
        <f t="shared" si="11"/>
        <v>5175</v>
      </c>
      <c r="N47" s="66">
        <f t="shared" si="9"/>
        <v>0.192486516644969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ht="17" customHeight="true" spans="1:14">
      <c r="A48" s="21"/>
      <c r="B48" s="28" t="s">
        <v>56</v>
      </c>
      <c r="C48" s="23">
        <v>2</v>
      </c>
      <c r="D48" s="23"/>
      <c r="E48" s="23"/>
      <c r="F48" s="47">
        <f>VLOOKUP(B:B,[1]省级资金!$B:$G,6,0)+VLOOKUP(B:B,[1]省级资金!$B:$N,13,0)+VLOOKUP(B:B,[1]省级资金!$B:$P,15,0)</f>
        <v>22</v>
      </c>
      <c r="G48" s="42">
        <f t="shared" ref="G48:G58" si="12">H48+K48+L48</f>
        <v>39</v>
      </c>
      <c r="H48" s="42">
        <f>VLOOKUP(B:B,'[3]1.4（定稿)'!$B:$BA,52,0)</f>
        <v>0</v>
      </c>
      <c r="I48" s="42"/>
      <c r="J48" s="42"/>
      <c r="K48" s="44">
        <v>39</v>
      </c>
      <c r="L48" s="42"/>
      <c r="M48" s="47">
        <f t="shared" ref="M48:M58" si="13">ROUND(G48-F48*298699.91/333127,0)</f>
        <v>19</v>
      </c>
      <c r="N48" s="63">
        <f t="shared" ref="N48:N59" si="14">M48/F48</f>
        <v>0.863636363636364</v>
      </c>
    </row>
    <row r="49" s="7" customFormat="true" ht="17" customHeight="true" spans="1:47">
      <c r="A49" s="29"/>
      <c r="B49" s="30" t="s">
        <v>25</v>
      </c>
      <c r="C49" s="31">
        <v>3</v>
      </c>
      <c r="D49" s="31"/>
      <c r="E49" s="31"/>
      <c r="F49" s="52">
        <f t="shared" ref="F49:M49" si="15">SUM(F50:F58)</f>
        <v>26863</v>
      </c>
      <c r="G49" s="53">
        <f t="shared" si="15"/>
        <v>29243</v>
      </c>
      <c r="H49" s="46">
        <f t="shared" si="15"/>
        <v>27610</v>
      </c>
      <c r="I49" s="53">
        <f t="shared" si="15"/>
        <v>400</v>
      </c>
      <c r="J49" s="53">
        <f t="shared" si="15"/>
        <v>0</v>
      </c>
      <c r="K49" s="53">
        <f t="shared" si="15"/>
        <v>1633</v>
      </c>
      <c r="L49" s="53">
        <f t="shared" si="15"/>
        <v>0</v>
      </c>
      <c r="M49" s="52">
        <f t="shared" si="15"/>
        <v>5156</v>
      </c>
      <c r="N49" s="63">
        <f t="shared" si="14"/>
        <v>0.191936864832669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ht="17" customHeight="true" spans="1:14">
      <c r="A50" s="23">
        <v>26</v>
      </c>
      <c r="B50" s="32" t="s">
        <v>57</v>
      </c>
      <c r="C50" s="23" t="s">
        <v>202</v>
      </c>
      <c r="D50" s="23"/>
      <c r="E50" s="23"/>
      <c r="F50" s="47">
        <f>VLOOKUP(B:B,[1]省级资金!$B:$G,6,0)+VLOOKUP(B:B,[1]省级资金!$B:$N,13,0)+VLOOKUP(B:B,[1]省级资金!$B:$P,15,0)</f>
        <v>449.5</v>
      </c>
      <c r="G50" s="42">
        <f t="shared" si="12"/>
        <v>447</v>
      </c>
      <c r="H50" s="42">
        <f>VLOOKUP(B:B,'[3]1.4（定稿)'!$B:$BA,52,0)</f>
        <v>317</v>
      </c>
      <c r="I50" s="42">
        <f>-VLOOKUP(B:B,'[3]1.4（定稿)'!$B:$AV,47,0)</f>
        <v>0</v>
      </c>
      <c r="J50" s="42"/>
      <c r="K50" s="44">
        <f>VLOOKUP(B:B,'[4]12.30'!$B:$F,5,0)</f>
        <v>130</v>
      </c>
      <c r="L50" s="42"/>
      <c r="M50" s="47">
        <f t="shared" si="13"/>
        <v>44</v>
      </c>
      <c r="N50" s="63">
        <f t="shared" si="14"/>
        <v>0.0978865406006674</v>
      </c>
    </row>
    <row r="51" ht="17" customHeight="true" spans="1:14">
      <c r="A51" s="23">
        <v>27</v>
      </c>
      <c r="B51" s="32" t="s">
        <v>58</v>
      </c>
      <c r="C51" s="23" t="s">
        <v>202</v>
      </c>
      <c r="D51" s="23"/>
      <c r="E51" s="23"/>
      <c r="F51" s="47">
        <f>VLOOKUP(B:B,[1]省级资金!$B:$G,6,0)+VLOOKUP(B:B,[1]省级资金!$B:$N,13,0)+VLOOKUP(B:B,[1]省级资金!$B:$P,15,0)</f>
        <v>458</v>
      </c>
      <c r="G51" s="42">
        <f t="shared" si="12"/>
        <v>651</v>
      </c>
      <c r="H51" s="42">
        <f>VLOOKUP(B:B,'[3]1.4（定稿)'!$B:$BA,52,0)</f>
        <v>614</v>
      </c>
      <c r="I51" s="42">
        <f>-VLOOKUP(B:B,'[3]1.4（定稿)'!$B:$AV,47,0)</f>
        <v>0</v>
      </c>
      <c r="J51" s="42"/>
      <c r="K51" s="44">
        <f>VLOOKUP(B:B,'[4]12.30'!$B:$F,5,0)</f>
        <v>37</v>
      </c>
      <c r="L51" s="42"/>
      <c r="M51" s="47">
        <f t="shared" si="13"/>
        <v>240</v>
      </c>
      <c r="N51" s="63">
        <f t="shared" si="14"/>
        <v>0.524017467248908</v>
      </c>
    </row>
    <row r="52" ht="17" customHeight="true" spans="1:14">
      <c r="A52" s="23">
        <v>28</v>
      </c>
      <c r="B52" s="32" t="s">
        <v>59</v>
      </c>
      <c r="C52" s="23" t="s">
        <v>202</v>
      </c>
      <c r="D52" s="23"/>
      <c r="E52" s="23"/>
      <c r="F52" s="47">
        <f>VLOOKUP(B:B,[1]省级资金!$B:$G,6,0)+VLOOKUP(B:B,[1]省级资金!$B:$N,13,0)+VLOOKUP(B:B,[1]省级资金!$B:$P,15,0)</f>
        <v>509</v>
      </c>
      <c r="G52" s="42">
        <f t="shared" si="12"/>
        <v>1054</v>
      </c>
      <c r="H52" s="42">
        <f>VLOOKUP(B:B,'[3]1.4（定稿)'!$B:$BA,52,0)</f>
        <v>309</v>
      </c>
      <c r="I52" s="42">
        <f>-VLOOKUP(B:B,'[3]1.4（定稿)'!$B:$AV,47,0)</f>
        <v>0</v>
      </c>
      <c r="J52" s="42"/>
      <c r="K52" s="44">
        <f>VLOOKUP(B:B,'[4]12.30'!$B:$F,5,0)</f>
        <v>745</v>
      </c>
      <c r="L52" s="42"/>
      <c r="M52" s="47">
        <f t="shared" si="13"/>
        <v>598</v>
      </c>
      <c r="N52" s="63">
        <f t="shared" si="14"/>
        <v>1.17485265225933</v>
      </c>
    </row>
    <row r="53" ht="17" customHeight="true" spans="1:14">
      <c r="A53" s="23">
        <v>29</v>
      </c>
      <c r="B53" s="32" t="s">
        <v>60</v>
      </c>
      <c r="C53" s="23" t="s">
        <v>204</v>
      </c>
      <c r="D53" s="23">
        <v>2019</v>
      </c>
      <c r="E53" s="23" t="s">
        <v>40</v>
      </c>
      <c r="F53" s="47">
        <f>VLOOKUP(B:B,[1]省级资金!$B:$G,6,0)+VLOOKUP(B:B,[1]省级资金!$B:$N,13,0)+VLOOKUP(B:B,[1]省级资金!$B:$P,15,0)</f>
        <v>4517</v>
      </c>
      <c r="G53" s="42">
        <f t="shared" si="12"/>
        <v>5711</v>
      </c>
      <c r="H53" s="42">
        <f>VLOOKUP(B:B,'[3]1.4（定稿)'!$B:$BA,52,0)</f>
        <v>5559</v>
      </c>
      <c r="I53" s="42">
        <f>-VLOOKUP(B:B,'[3]1.4（定稿)'!$B:$AV,47,0)</f>
        <v>300</v>
      </c>
      <c r="J53" s="42"/>
      <c r="K53" s="44">
        <f>VLOOKUP(B:B,'[4]12.30'!$B:$F,5,0)</f>
        <v>152</v>
      </c>
      <c r="L53" s="42"/>
      <c r="M53" s="47">
        <f t="shared" si="13"/>
        <v>1661</v>
      </c>
      <c r="N53" s="63">
        <f t="shared" si="14"/>
        <v>0.36772193934027</v>
      </c>
    </row>
    <row r="54" ht="17" customHeight="true" spans="1:14">
      <c r="A54" s="23">
        <v>30</v>
      </c>
      <c r="B54" s="32" t="s">
        <v>61</v>
      </c>
      <c r="C54" s="23" t="s">
        <v>203</v>
      </c>
      <c r="D54" s="23">
        <v>2018</v>
      </c>
      <c r="E54" s="23" t="s">
        <v>38</v>
      </c>
      <c r="F54" s="47">
        <f>VLOOKUP(B:B,[1]省级资金!$B:$G,6,0)+VLOOKUP(B:B,[1]省级资金!$B:$N,13,0)+VLOOKUP(B:B,[1]省级资金!$B:$P,15,0)</f>
        <v>1478</v>
      </c>
      <c r="G54" s="42">
        <f t="shared" si="12"/>
        <v>3520</v>
      </c>
      <c r="H54" s="42">
        <f>VLOOKUP(B:B,'[3]1.4（定稿)'!$B:$BA,52,0)</f>
        <v>3410</v>
      </c>
      <c r="I54" s="42">
        <f>-VLOOKUP(B:B,'[3]1.4（定稿)'!$B:$AV,47,0)</f>
        <v>0</v>
      </c>
      <c r="J54" s="42"/>
      <c r="K54" s="44">
        <f>VLOOKUP(B:B,'[4]12.30'!$B:$F,5,0)</f>
        <v>110</v>
      </c>
      <c r="L54" s="42"/>
      <c r="M54" s="47">
        <f t="shared" si="13"/>
        <v>2195</v>
      </c>
      <c r="N54" s="63">
        <f t="shared" si="14"/>
        <v>1.4851150202977</v>
      </c>
    </row>
    <row r="55" ht="17" customHeight="true" spans="1:14">
      <c r="A55" s="23">
        <v>31</v>
      </c>
      <c r="B55" s="32" t="s">
        <v>62</v>
      </c>
      <c r="C55" s="23" t="s">
        <v>203</v>
      </c>
      <c r="D55" s="23">
        <v>2017</v>
      </c>
      <c r="E55" s="23"/>
      <c r="F55" s="47">
        <f>VLOOKUP(B:B,[1]省级资金!$B:$G,6,0)+VLOOKUP(B:B,[1]省级资金!$B:$N,13,0)+VLOOKUP(B:B,[1]省级资金!$B:$P,15,0)</f>
        <v>776</v>
      </c>
      <c r="G55" s="42">
        <f t="shared" si="12"/>
        <v>1052</v>
      </c>
      <c r="H55" s="42">
        <f>VLOOKUP(B:B,'[3]1.4（定稿)'!$B:$BA,52,0)</f>
        <v>957</v>
      </c>
      <c r="I55" s="42">
        <f>-VLOOKUP(B:B,'[3]1.4（定稿)'!$B:$AV,47,0)</f>
        <v>0</v>
      </c>
      <c r="J55" s="42"/>
      <c r="K55" s="44">
        <f>VLOOKUP(B:B,'[4]12.30'!$B:$F,5,0)</f>
        <v>95</v>
      </c>
      <c r="L55" s="42"/>
      <c r="M55" s="47">
        <f t="shared" si="13"/>
        <v>356</v>
      </c>
      <c r="N55" s="63">
        <f t="shared" si="14"/>
        <v>0.458762886597938</v>
      </c>
    </row>
    <row r="56" ht="17" customHeight="true" spans="1:14">
      <c r="A56" s="23">
        <v>32</v>
      </c>
      <c r="B56" s="32" t="s">
        <v>63</v>
      </c>
      <c r="C56" s="23" t="s">
        <v>203</v>
      </c>
      <c r="D56" s="23">
        <v>2018</v>
      </c>
      <c r="E56" s="23"/>
      <c r="F56" s="47">
        <f>VLOOKUP(B:B,[1]省级资金!$B:$G,6,0)+VLOOKUP(B:B,[1]省级资金!$B:$N,13,0)+VLOOKUP(B:B,[1]省级资金!$B:$P,15,0)</f>
        <v>1173</v>
      </c>
      <c r="G56" s="42">
        <f t="shared" si="12"/>
        <v>1395</v>
      </c>
      <c r="H56" s="42">
        <f>VLOOKUP(B:B,'[3]1.4（定稿)'!$B:$BA,52,0)</f>
        <v>1330</v>
      </c>
      <c r="I56" s="42">
        <f>-VLOOKUP(B:B,'[3]1.4（定稿)'!$B:$AV,47,0)</f>
        <v>0</v>
      </c>
      <c r="J56" s="42"/>
      <c r="K56" s="44">
        <f>VLOOKUP(B:B,'[4]12.30'!$B:$F,5,0)</f>
        <v>65</v>
      </c>
      <c r="L56" s="42"/>
      <c r="M56" s="47">
        <f t="shared" si="13"/>
        <v>343</v>
      </c>
      <c r="N56" s="63">
        <f t="shared" si="14"/>
        <v>0.292412617220801</v>
      </c>
    </row>
    <row r="57" ht="17" customHeight="true" spans="1:14">
      <c r="A57" s="23">
        <v>33</v>
      </c>
      <c r="B57" s="32" t="s">
        <v>64</v>
      </c>
      <c r="C57" s="23" t="s">
        <v>202</v>
      </c>
      <c r="D57" s="23"/>
      <c r="E57" s="23"/>
      <c r="F57" s="47">
        <f>VLOOKUP(B:B,[1]省级资金!$B:$G,6,0)+VLOOKUP(B:B,[1]省级资金!$B:$N,13,0)+VLOOKUP(B:B,[1]省级资金!$B:$P,15,0)</f>
        <v>852</v>
      </c>
      <c r="G57" s="42">
        <f t="shared" si="12"/>
        <v>1114</v>
      </c>
      <c r="H57" s="42">
        <f>VLOOKUP(B:B,'[3]1.4（定稿)'!$B:$BA,52,0)</f>
        <v>1074</v>
      </c>
      <c r="I57" s="42">
        <f>-VLOOKUP(B:B,'[3]1.4（定稿)'!$B:$AV,47,0)</f>
        <v>0</v>
      </c>
      <c r="J57" s="42"/>
      <c r="K57" s="44">
        <f>VLOOKUP(B:B,'[4]12.30'!$B:$F,5,0)</f>
        <v>40</v>
      </c>
      <c r="L57" s="42"/>
      <c r="M57" s="47">
        <f t="shared" si="13"/>
        <v>350</v>
      </c>
      <c r="N57" s="63">
        <f t="shared" si="14"/>
        <v>0.410798122065728</v>
      </c>
    </row>
    <row r="58" s="3" customFormat="true" ht="17" customHeight="true" spans="1:20">
      <c r="A58" s="23">
        <v>34</v>
      </c>
      <c r="B58" s="32" t="s">
        <v>65</v>
      </c>
      <c r="C58" s="19" t="s">
        <v>204</v>
      </c>
      <c r="D58" s="19">
        <v>2020</v>
      </c>
      <c r="E58" s="19" t="s">
        <v>40</v>
      </c>
      <c r="F58" s="47">
        <f>VLOOKUP(B:B,[1]省级资金!$B:$G,6,0)+VLOOKUP(B:B,[1]省级资金!$B:$N,13,0)+VLOOKUP(B:B,[1]省级资金!$B:$P,15,0)</f>
        <v>16650.5</v>
      </c>
      <c r="G58" s="42">
        <f t="shared" si="12"/>
        <v>14299</v>
      </c>
      <c r="H58" s="42">
        <f>VLOOKUP(B:B,'[3]1.4（定稿)'!$B:$BA,52,0)</f>
        <v>14040</v>
      </c>
      <c r="I58" s="42">
        <f>-VLOOKUP(B:B,'[3]1.4（定稿)'!$B:$AV,47,0)</f>
        <v>100</v>
      </c>
      <c r="J58" s="42"/>
      <c r="K58" s="44">
        <f>VLOOKUP(B:B,'[4]12.30'!$B:$F,5,0)</f>
        <v>259</v>
      </c>
      <c r="L58" s="42"/>
      <c r="M58" s="47">
        <f t="shared" si="13"/>
        <v>-631</v>
      </c>
      <c r="N58" s="63">
        <f t="shared" si="14"/>
        <v>-0.0378967598570613</v>
      </c>
      <c r="O58" s="5"/>
      <c r="P58" s="5"/>
      <c r="Q58" s="5"/>
      <c r="R58" s="5"/>
      <c r="S58" s="5"/>
      <c r="T58" s="5"/>
    </row>
    <row r="59" s="6" customFormat="true" ht="17" customHeight="true" spans="1:47">
      <c r="A59" s="25"/>
      <c r="B59" s="26" t="s">
        <v>66</v>
      </c>
      <c r="C59" s="27">
        <v>1</v>
      </c>
      <c r="D59" s="27"/>
      <c r="E59" s="27"/>
      <c r="F59" s="50">
        <f t="shared" ref="F59:M59" si="16">F60+F61</f>
        <v>2587.5</v>
      </c>
      <c r="G59" s="51">
        <f t="shared" si="16"/>
        <v>3409</v>
      </c>
      <c r="H59" s="46">
        <f t="shared" si="16"/>
        <v>2119</v>
      </c>
      <c r="I59" s="51">
        <f t="shared" si="16"/>
        <v>0</v>
      </c>
      <c r="J59" s="51">
        <f t="shared" si="16"/>
        <v>0</v>
      </c>
      <c r="K59" s="51">
        <f t="shared" si="16"/>
        <v>1290</v>
      </c>
      <c r="L59" s="51">
        <f t="shared" si="16"/>
        <v>0</v>
      </c>
      <c r="M59" s="50">
        <f t="shared" si="16"/>
        <v>1088</v>
      </c>
      <c r="N59" s="66">
        <f t="shared" si="14"/>
        <v>0.42048309178744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ht="17" customHeight="true" spans="1:14">
      <c r="A60" s="21"/>
      <c r="B60" s="28" t="s">
        <v>67</v>
      </c>
      <c r="C60" s="23">
        <v>2</v>
      </c>
      <c r="D60" s="23"/>
      <c r="E60" s="23"/>
      <c r="F60" s="47">
        <f>VLOOKUP(B:B,[1]省级资金!$B:$G,6,0)+VLOOKUP(B:B,[1]省级资金!$B:$N,13,0)+VLOOKUP(B:B,[1]省级资金!$B:$P,15,0)</f>
        <v>0</v>
      </c>
      <c r="G60" s="42">
        <f t="shared" ref="G60:G70" si="17">H60+K60+L60</f>
        <v>39</v>
      </c>
      <c r="H60" s="42">
        <f>VLOOKUP(B:B,'[3]1.4（定稿)'!$B:$BA,52,0)</f>
        <v>0</v>
      </c>
      <c r="I60" s="42"/>
      <c r="J60" s="42"/>
      <c r="K60" s="44">
        <v>39</v>
      </c>
      <c r="L60" s="42"/>
      <c r="M60" s="47">
        <f t="shared" ref="M60:M70" si="18">ROUND(G60-F60*298699.91/333127,0)</f>
        <v>39</v>
      </c>
      <c r="N60" s="63" t="e">
        <f t="shared" ref="N60:N71" si="19">M60/F60</f>
        <v>#DIV/0!</v>
      </c>
    </row>
    <row r="61" s="7" customFormat="true" ht="17" customHeight="true" spans="1:47">
      <c r="A61" s="29"/>
      <c r="B61" s="30" t="s">
        <v>25</v>
      </c>
      <c r="C61" s="31">
        <v>3</v>
      </c>
      <c r="D61" s="31"/>
      <c r="E61" s="31"/>
      <c r="F61" s="52">
        <f t="shared" ref="F61:M61" si="20">SUM(F62:F70)</f>
        <v>2587.5</v>
      </c>
      <c r="G61" s="53">
        <f t="shared" si="20"/>
        <v>3370</v>
      </c>
      <c r="H61" s="46">
        <f t="shared" si="20"/>
        <v>2119</v>
      </c>
      <c r="I61" s="53">
        <f t="shared" si="20"/>
        <v>0</v>
      </c>
      <c r="J61" s="53">
        <f t="shared" si="20"/>
        <v>0</v>
      </c>
      <c r="K61" s="53">
        <f t="shared" si="20"/>
        <v>1251</v>
      </c>
      <c r="L61" s="53">
        <f t="shared" si="20"/>
        <v>0</v>
      </c>
      <c r="M61" s="52">
        <f t="shared" si="20"/>
        <v>1049</v>
      </c>
      <c r="N61" s="63">
        <f t="shared" si="19"/>
        <v>0.405410628019324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ht="17" customHeight="true" spans="1:14">
      <c r="A62" s="23">
        <v>35</v>
      </c>
      <c r="B62" s="32" t="s">
        <v>68</v>
      </c>
      <c r="C62" s="23" t="s">
        <v>202</v>
      </c>
      <c r="D62" s="23"/>
      <c r="E62" s="23"/>
      <c r="F62" s="47">
        <f>VLOOKUP(B:B,[1]省级资金!$B:$G,6,0)+VLOOKUP(B:B,[1]省级资金!$B:$N,13,0)+VLOOKUP(B:B,[1]省级资金!$B:$P,15,0)</f>
        <v>207</v>
      </c>
      <c r="G62" s="42">
        <f t="shared" si="17"/>
        <v>261</v>
      </c>
      <c r="H62" s="42">
        <f>VLOOKUP(B:B,'[3]1.4（定稿)'!$B:$BA,52,0)</f>
        <v>151</v>
      </c>
      <c r="I62" s="42">
        <f>-VLOOKUP(B:B,'[3]1.4（定稿)'!$B:$AV,47,0)</f>
        <v>0</v>
      </c>
      <c r="J62" s="42"/>
      <c r="K62" s="44">
        <f>VLOOKUP(B:B,'[4]12.30'!$B:$F,5,0)</f>
        <v>110</v>
      </c>
      <c r="L62" s="42"/>
      <c r="M62" s="47">
        <f t="shared" si="18"/>
        <v>75</v>
      </c>
      <c r="N62" s="63">
        <f t="shared" si="19"/>
        <v>0.36231884057971</v>
      </c>
    </row>
    <row r="63" ht="17" customHeight="true" spans="1:14">
      <c r="A63" s="23">
        <v>36</v>
      </c>
      <c r="B63" s="32" t="s">
        <v>69</v>
      </c>
      <c r="C63" s="23" t="s">
        <v>202</v>
      </c>
      <c r="D63" s="23"/>
      <c r="E63" s="23"/>
      <c r="F63" s="47">
        <f>VLOOKUP(B:B,[1]省级资金!$B:$G,6,0)+VLOOKUP(B:B,[1]省级资金!$B:$N,13,0)+VLOOKUP(B:B,[1]省级资金!$B:$P,15,0)</f>
        <v>104</v>
      </c>
      <c r="G63" s="42">
        <f t="shared" si="17"/>
        <v>118</v>
      </c>
      <c r="H63" s="42">
        <f>VLOOKUP(B:B,'[3]1.4（定稿)'!$B:$BA,52,0)</f>
        <v>106</v>
      </c>
      <c r="I63" s="42">
        <f>-VLOOKUP(B:B,'[3]1.4（定稿)'!$B:$AV,47,0)</f>
        <v>0</v>
      </c>
      <c r="J63" s="42"/>
      <c r="K63" s="44">
        <f>VLOOKUP(B:B,'[4]12.30'!$B:$F,5,0)</f>
        <v>12</v>
      </c>
      <c r="L63" s="42"/>
      <c r="M63" s="47">
        <f t="shared" si="18"/>
        <v>25</v>
      </c>
      <c r="N63" s="63">
        <f t="shared" si="19"/>
        <v>0.240384615384615</v>
      </c>
    </row>
    <row r="64" ht="17" customHeight="true" spans="1:14">
      <c r="A64" s="23">
        <v>37</v>
      </c>
      <c r="B64" s="32" t="s">
        <v>70</v>
      </c>
      <c r="C64" s="23" t="s">
        <v>202</v>
      </c>
      <c r="D64" s="23"/>
      <c r="E64" s="23"/>
      <c r="F64" s="47">
        <f>VLOOKUP(B:B,[1]省级资金!$B:$G,6,0)+VLOOKUP(B:B,[1]省级资金!$B:$N,13,0)+VLOOKUP(B:B,[1]省级资金!$B:$P,15,0)</f>
        <v>175</v>
      </c>
      <c r="G64" s="42">
        <f t="shared" si="17"/>
        <v>290</v>
      </c>
      <c r="H64" s="42">
        <f>VLOOKUP(B:B,'[3]1.4（定稿)'!$B:$BA,52,0)</f>
        <v>152</v>
      </c>
      <c r="I64" s="42">
        <f>-VLOOKUP(B:B,'[3]1.4（定稿)'!$B:$AV,47,0)</f>
        <v>0</v>
      </c>
      <c r="J64" s="42"/>
      <c r="K64" s="44">
        <f>VLOOKUP(B:B,'[4]12.30'!$B:$F,5,0)</f>
        <v>138</v>
      </c>
      <c r="L64" s="42"/>
      <c r="M64" s="47">
        <f t="shared" si="18"/>
        <v>133</v>
      </c>
      <c r="N64" s="63">
        <f t="shared" si="19"/>
        <v>0.76</v>
      </c>
    </row>
    <row r="65" ht="17" customHeight="true" spans="1:14">
      <c r="A65" s="23">
        <v>38</v>
      </c>
      <c r="B65" s="32" t="s">
        <v>71</v>
      </c>
      <c r="C65" s="23" t="s">
        <v>202</v>
      </c>
      <c r="D65" s="23"/>
      <c r="E65" s="23"/>
      <c r="F65" s="47">
        <f>VLOOKUP(B:B,[1]省级资金!$B:$G,6,0)+VLOOKUP(B:B,[1]省级资金!$B:$N,13,0)+VLOOKUP(B:B,[1]省级资金!$B:$P,15,0)</f>
        <v>265</v>
      </c>
      <c r="G65" s="42">
        <f t="shared" si="17"/>
        <v>181</v>
      </c>
      <c r="H65" s="42">
        <f>VLOOKUP(B:B,'[3]1.4（定稿)'!$B:$BA,52,0)</f>
        <v>143</v>
      </c>
      <c r="I65" s="42">
        <f>-VLOOKUP(B:B,'[3]1.4（定稿)'!$B:$AV,47,0)</f>
        <v>0</v>
      </c>
      <c r="J65" s="42"/>
      <c r="K65" s="44">
        <f>VLOOKUP(B:B,'[4]12.30'!$B:$F,5,0)</f>
        <v>38</v>
      </c>
      <c r="L65" s="42"/>
      <c r="M65" s="47">
        <f t="shared" si="18"/>
        <v>-57</v>
      </c>
      <c r="N65" s="63">
        <f t="shared" si="19"/>
        <v>-0.215094339622642</v>
      </c>
    </row>
    <row r="66" ht="17" customHeight="true" spans="1:14">
      <c r="A66" s="23">
        <v>39</v>
      </c>
      <c r="B66" s="32" t="s">
        <v>72</v>
      </c>
      <c r="C66" s="23" t="s">
        <v>202</v>
      </c>
      <c r="D66" s="23"/>
      <c r="E66" s="23"/>
      <c r="F66" s="47">
        <f>VLOOKUP(B:B,[1]省级资金!$B:$G,6,0)+VLOOKUP(B:B,[1]省级资金!$B:$N,13,0)+VLOOKUP(B:B,[1]省级资金!$B:$P,15,0)</f>
        <v>375</v>
      </c>
      <c r="G66" s="42">
        <f t="shared" si="17"/>
        <v>273</v>
      </c>
      <c r="H66" s="42">
        <f>VLOOKUP(B:B,'[3]1.4（定稿)'!$B:$BA,52,0)</f>
        <v>261</v>
      </c>
      <c r="I66" s="42">
        <f>-VLOOKUP(B:B,'[3]1.4（定稿)'!$B:$AV,47,0)</f>
        <v>0</v>
      </c>
      <c r="J66" s="42"/>
      <c r="K66" s="44">
        <f>VLOOKUP(B:B,'[4]12.30'!$B:$F,5,0)</f>
        <v>12</v>
      </c>
      <c r="L66" s="42"/>
      <c r="M66" s="47">
        <f t="shared" si="18"/>
        <v>-63</v>
      </c>
      <c r="N66" s="63">
        <f t="shared" si="19"/>
        <v>-0.168</v>
      </c>
    </row>
    <row r="67" ht="17" customHeight="true" spans="1:14">
      <c r="A67" s="23">
        <v>40</v>
      </c>
      <c r="B67" s="32" t="s">
        <v>73</v>
      </c>
      <c r="C67" s="23" t="s">
        <v>202</v>
      </c>
      <c r="D67" s="23"/>
      <c r="E67" s="23"/>
      <c r="F67" s="47">
        <f>VLOOKUP(B:B,[1]省级资金!$B:$G,6,0)+VLOOKUP(B:B,[1]省级资金!$B:$N,13,0)+VLOOKUP(B:B,[1]省级资金!$B:$P,15,0)</f>
        <v>603</v>
      </c>
      <c r="G67" s="42">
        <f t="shared" si="17"/>
        <v>926</v>
      </c>
      <c r="H67" s="42">
        <f>VLOOKUP(B:B,'[3]1.4（定稿)'!$B:$BA,52,0)</f>
        <v>254</v>
      </c>
      <c r="I67" s="42">
        <f>-VLOOKUP(B:B,'[3]1.4（定稿)'!$B:$AV,47,0)</f>
        <v>0</v>
      </c>
      <c r="J67" s="42"/>
      <c r="K67" s="44">
        <f>VLOOKUP(B:B,'[4]12.30'!$B:$F,5,0)</f>
        <v>672</v>
      </c>
      <c r="L67" s="42"/>
      <c r="M67" s="47">
        <f t="shared" si="18"/>
        <v>385</v>
      </c>
      <c r="N67" s="63">
        <f t="shared" si="19"/>
        <v>0.638474295190713</v>
      </c>
    </row>
    <row r="68" ht="17" customHeight="true" spans="1:14">
      <c r="A68" s="23">
        <v>41</v>
      </c>
      <c r="B68" s="32" t="s">
        <v>74</v>
      </c>
      <c r="C68" s="23" t="s">
        <v>202</v>
      </c>
      <c r="D68" s="23"/>
      <c r="E68" s="23"/>
      <c r="F68" s="47">
        <f>VLOOKUP(B:B,[1]省级资金!$B:$G,6,0)+VLOOKUP(B:B,[1]省级资金!$B:$N,13,0)+VLOOKUP(B:B,[1]省级资金!$B:$P,15,0)</f>
        <v>231</v>
      </c>
      <c r="G68" s="42">
        <f t="shared" si="17"/>
        <v>356</v>
      </c>
      <c r="H68" s="42">
        <f>VLOOKUP(B:B,'[3]1.4（定稿)'!$B:$BA,52,0)</f>
        <v>288</v>
      </c>
      <c r="I68" s="42">
        <f>-VLOOKUP(B:B,'[3]1.4（定稿)'!$B:$AV,47,0)</f>
        <v>0</v>
      </c>
      <c r="J68" s="42"/>
      <c r="K68" s="44">
        <f>VLOOKUP(B:B,'[4]12.30'!$B:$F,5,0)</f>
        <v>68</v>
      </c>
      <c r="L68" s="42"/>
      <c r="M68" s="47">
        <f t="shared" si="18"/>
        <v>149</v>
      </c>
      <c r="N68" s="63">
        <f t="shared" si="19"/>
        <v>0.645021645021645</v>
      </c>
    </row>
    <row r="69" ht="17" customHeight="true" spans="1:14">
      <c r="A69" s="23">
        <v>42</v>
      </c>
      <c r="B69" s="32" t="s">
        <v>75</v>
      </c>
      <c r="C69" s="23" t="s">
        <v>202</v>
      </c>
      <c r="D69" s="23"/>
      <c r="E69" s="23"/>
      <c r="F69" s="47">
        <f>VLOOKUP(B:B,[1]省级资金!$B:$G,6,0)+VLOOKUP(B:B,[1]省级资金!$B:$N,13,0)+VLOOKUP(B:B,[1]省级资金!$B:$P,15,0)</f>
        <v>316.5</v>
      </c>
      <c r="G69" s="42">
        <f t="shared" si="17"/>
        <v>513</v>
      </c>
      <c r="H69" s="42">
        <f>VLOOKUP(B:B,'[3]1.4（定稿)'!$B:$BA,52,0)</f>
        <v>324</v>
      </c>
      <c r="I69" s="42">
        <f>-VLOOKUP(B:B,'[3]1.4（定稿)'!$B:$AV,47,0)</f>
        <v>0</v>
      </c>
      <c r="J69" s="42"/>
      <c r="K69" s="44">
        <f>VLOOKUP(B:B,'[4]12.30'!$B:$F,5,0)</f>
        <v>189</v>
      </c>
      <c r="L69" s="42"/>
      <c r="M69" s="47">
        <f t="shared" si="18"/>
        <v>229</v>
      </c>
      <c r="N69" s="63">
        <f t="shared" si="19"/>
        <v>0.723538704581359</v>
      </c>
    </row>
    <row r="70" ht="17" customHeight="true" spans="1:14">
      <c r="A70" s="23">
        <v>43</v>
      </c>
      <c r="B70" s="32" t="s">
        <v>76</v>
      </c>
      <c r="C70" s="23" t="s">
        <v>202</v>
      </c>
      <c r="D70" s="23"/>
      <c r="E70" s="23"/>
      <c r="F70" s="47">
        <f>VLOOKUP(B:B,[1]省级资金!$B:$G,6,0)+VLOOKUP(B:B,[1]省级资金!$B:$N,13,0)+VLOOKUP(B:B,[1]省级资金!$B:$P,15,0)</f>
        <v>311</v>
      </c>
      <c r="G70" s="42">
        <f t="shared" si="17"/>
        <v>452</v>
      </c>
      <c r="H70" s="42">
        <f>VLOOKUP(B:B,'[3]1.4（定稿)'!$B:$BA,52,0)</f>
        <v>440</v>
      </c>
      <c r="I70" s="42">
        <f>-VLOOKUP(B:B,'[3]1.4（定稿)'!$B:$AV,47,0)</f>
        <v>0</v>
      </c>
      <c r="J70" s="42"/>
      <c r="K70" s="44">
        <f>VLOOKUP(B:B,'[4]12.30'!$B:$F,5,0)</f>
        <v>12</v>
      </c>
      <c r="L70" s="42"/>
      <c r="M70" s="47">
        <f t="shared" si="18"/>
        <v>173</v>
      </c>
      <c r="N70" s="63">
        <f t="shared" si="19"/>
        <v>0.556270096463023</v>
      </c>
    </row>
    <row r="71" s="6" customFormat="true" ht="17" customHeight="true" spans="1:47">
      <c r="A71" s="25"/>
      <c r="B71" s="26" t="s">
        <v>77</v>
      </c>
      <c r="C71" s="27">
        <v>1</v>
      </c>
      <c r="D71" s="27"/>
      <c r="E71" s="27"/>
      <c r="F71" s="50">
        <f t="shared" ref="F71:M71" si="21">F72+F73</f>
        <v>28995.9</v>
      </c>
      <c r="G71" s="51">
        <f t="shared" si="21"/>
        <v>26778</v>
      </c>
      <c r="H71" s="46">
        <f t="shared" si="21"/>
        <v>24613</v>
      </c>
      <c r="I71" s="51">
        <f t="shared" si="21"/>
        <v>1600</v>
      </c>
      <c r="J71" s="51">
        <f t="shared" si="21"/>
        <v>1432</v>
      </c>
      <c r="K71" s="51">
        <f t="shared" si="21"/>
        <v>1865</v>
      </c>
      <c r="L71" s="51">
        <f t="shared" si="21"/>
        <v>300</v>
      </c>
      <c r="M71" s="50">
        <f t="shared" si="21"/>
        <v>779</v>
      </c>
      <c r="N71" s="66">
        <f t="shared" si="19"/>
        <v>0.0268658672432999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ht="17" customHeight="true" spans="1:14">
      <c r="A72" s="21"/>
      <c r="B72" s="28" t="s">
        <v>78</v>
      </c>
      <c r="C72" s="23">
        <v>2</v>
      </c>
      <c r="D72" s="23"/>
      <c r="E72" s="23"/>
      <c r="F72" s="47">
        <f>VLOOKUP(B:B,[1]省级资金!$B:$G,6,0)+VLOOKUP(B:B,[1]省级资金!$B:$N,13,0)+VLOOKUP(B:B,[1]省级资金!$B:$P,15,0)</f>
        <v>65</v>
      </c>
      <c r="G72" s="42">
        <f t="shared" ref="G72:G86" si="22">H72+K72+L72</f>
        <v>59</v>
      </c>
      <c r="H72" s="42">
        <f>VLOOKUP(B:B,'[3]1.4（定稿)'!$B:$BA,52,0)</f>
        <v>0</v>
      </c>
      <c r="I72" s="42"/>
      <c r="J72" s="42"/>
      <c r="K72" s="44">
        <v>59</v>
      </c>
      <c r="L72" s="42"/>
      <c r="M72" s="47">
        <f t="shared" ref="M72:M86" si="23">ROUND(G72-F72*298699.91/333127,0)</f>
        <v>1</v>
      </c>
      <c r="N72" s="63">
        <f t="shared" ref="N72:N87" si="24">M72/F72</f>
        <v>0.0153846153846154</v>
      </c>
    </row>
    <row r="73" s="7" customFormat="true" ht="17" customHeight="true" spans="1:47">
      <c r="A73" s="29"/>
      <c r="B73" s="30" t="s">
        <v>25</v>
      </c>
      <c r="C73" s="31">
        <v>3</v>
      </c>
      <c r="D73" s="31"/>
      <c r="E73" s="31"/>
      <c r="F73" s="52">
        <f t="shared" ref="F73:M73" si="25">SUM(F74:F86)</f>
        <v>28930.9</v>
      </c>
      <c r="G73" s="53">
        <f t="shared" si="25"/>
        <v>26719</v>
      </c>
      <c r="H73" s="46">
        <f t="shared" si="25"/>
        <v>24613</v>
      </c>
      <c r="I73" s="53">
        <f t="shared" si="25"/>
        <v>1600</v>
      </c>
      <c r="J73" s="53">
        <f t="shared" si="25"/>
        <v>1432</v>
      </c>
      <c r="K73" s="53">
        <f t="shared" si="25"/>
        <v>1806</v>
      </c>
      <c r="L73" s="53">
        <f t="shared" si="25"/>
        <v>300</v>
      </c>
      <c r="M73" s="52">
        <f t="shared" si="25"/>
        <v>778</v>
      </c>
      <c r="N73" s="63">
        <f t="shared" si="24"/>
        <v>0.0268916625476567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ht="17" customHeight="true" spans="1:14">
      <c r="A74" s="23">
        <v>44</v>
      </c>
      <c r="B74" s="32" t="s">
        <v>79</v>
      </c>
      <c r="C74" s="23" t="s">
        <v>202</v>
      </c>
      <c r="D74" s="23"/>
      <c r="E74" s="23"/>
      <c r="F74" s="47">
        <f>VLOOKUP(B:B,[1]省级资金!$B:$G,6,0)+VLOOKUP(B:B,[1]省级资金!$B:$N,13,0)+VLOOKUP(B:B,[1]省级资金!$B:$P,15,0)</f>
        <v>431</v>
      </c>
      <c r="G74" s="42">
        <f t="shared" si="22"/>
        <v>407</v>
      </c>
      <c r="H74" s="42">
        <f>VLOOKUP(B:B,'[3]1.4（定稿)'!$B:$BA,52,0)</f>
        <v>377</v>
      </c>
      <c r="I74" s="42">
        <f>-VLOOKUP(B:B,'[3]1.4（定稿)'!$B:$AV,47,0)</f>
        <v>0</v>
      </c>
      <c r="J74" s="42"/>
      <c r="K74" s="44">
        <f>VLOOKUP(B:B,'[4]12.30'!$B:$F,5,0)</f>
        <v>30</v>
      </c>
      <c r="L74" s="42"/>
      <c r="M74" s="47">
        <f t="shared" si="23"/>
        <v>21</v>
      </c>
      <c r="N74" s="63">
        <f t="shared" si="24"/>
        <v>0.0487238979118329</v>
      </c>
    </row>
    <row r="75" ht="17" customHeight="true" spans="1:14">
      <c r="A75" s="23">
        <v>45</v>
      </c>
      <c r="B75" s="32" t="s">
        <v>80</v>
      </c>
      <c r="C75" s="23" t="s">
        <v>202</v>
      </c>
      <c r="D75" s="23"/>
      <c r="E75" s="23"/>
      <c r="F75" s="47">
        <f>VLOOKUP(B:B,[1]省级资金!$B:$G,6,0)+VLOOKUP(B:B,[1]省级资金!$B:$N,13,0)+VLOOKUP(B:B,[1]省级资金!$B:$P,15,0)</f>
        <v>271</v>
      </c>
      <c r="G75" s="42">
        <f t="shared" si="22"/>
        <v>488</v>
      </c>
      <c r="H75" s="42">
        <f>VLOOKUP(B:B,'[3]1.4（定稿)'!$B:$BA,52,0)</f>
        <v>408</v>
      </c>
      <c r="I75" s="42">
        <f>-VLOOKUP(B:B,'[3]1.4（定稿)'!$B:$AV,47,0)</f>
        <v>0</v>
      </c>
      <c r="J75" s="42"/>
      <c r="K75" s="44">
        <f>VLOOKUP(B:B,'[4]12.30'!$B:$F,5,0)</f>
        <v>80</v>
      </c>
      <c r="L75" s="42"/>
      <c r="M75" s="47">
        <f t="shared" si="23"/>
        <v>245</v>
      </c>
      <c r="N75" s="63">
        <f t="shared" si="24"/>
        <v>0.904059040590406</v>
      </c>
    </row>
    <row r="76" ht="17" customHeight="true" spans="1:14">
      <c r="A76" s="23">
        <v>46</v>
      </c>
      <c r="B76" s="32" t="s">
        <v>81</v>
      </c>
      <c r="C76" s="23" t="s">
        <v>202</v>
      </c>
      <c r="D76" s="23"/>
      <c r="E76" s="23"/>
      <c r="F76" s="47">
        <f>VLOOKUP(B:B,[1]省级资金!$B:$G,6,0)+VLOOKUP(B:B,[1]省级资金!$B:$N,13,0)+VLOOKUP(B:B,[1]省级资金!$B:$P,15,0)</f>
        <v>966</v>
      </c>
      <c r="G76" s="42">
        <f t="shared" si="22"/>
        <v>1527</v>
      </c>
      <c r="H76" s="42">
        <f>VLOOKUP(B:B,'[3]1.4（定稿)'!$B:$BA,52,0)</f>
        <v>987</v>
      </c>
      <c r="I76" s="42">
        <f>-VLOOKUP(B:B,'[3]1.4（定稿)'!$B:$AV,47,0)</f>
        <v>0</v>
      </c>
      <c r="J76" s="42"/>
      <c r="K76" s="44">
        <f>VLOOKUP(B:B,'[4]12.30'!$B:$F,5,0)</f>
        <v>540</v>
      </c>
      <c r="L76" s="42"/>
      <c r="M76" s="47">
        <f t="shared" si="23"/>
        <v>661</v>
      </c>
      <c r="N76" s="63">
        <f t="shared" si="24"/>
        <v>0.684265010351967</v>
      </c>
    </row>
    <row r="77" ht="17" customHeight="true" spans="1:14">
      <c r="A77" s="23">
        <v>47</v>
      </c>
      <c r="B77" s="32" t="s">
        <v>82</v>
      </c>
      <c r="C77" s="23" t="s">
        <v>202</v>
      </c>
      <c r="D77" s="23"/>
      <c r="E77" s="23"/>
      <c r="F77" s="47">
        <f>VLOOKUP(B:B,[1]省级资金!$B:$G,6,0)+VLOOKUP(B:B,[1]省级资金!$B:$N,13,0)+VLOOKUP(B:B,[1]省级资金!$B:$P,15,0)</f>
        <v>534.5</v>
      </c>
      <c r="G77" s="42">
        <f t="shared" si="22"/>
        <v>927</v>
      </c>
      <c r="H77" s="42">
        <f>VLOOKUP(B:B,'[3]1.4（定稿)'!$B:$BA,52,0)</f>
        <v>919</v>
      </c>
      <c r="I77" s="42">
        <f>-VLOOKUP(B:B,'[3]1.4（定稿)'!$B:$AV,47,0)</f>
        <v>0</v>
      </c>
      <c r="J77" s="42"/>
      <c r="K77" s="44">
        <f>VLOOKUP(B:B,'[4]12.30'!$B:$F,5,0)</f>
        <v>8</v>
      </c>
      <c r="L77" s="42"/>
      <c r="M77" s="47">
        <f t="shared" si="23"/>
        <v>448</v>
      </c>
      <c r="N77" s="63">
        <f t="shared" si="24"/>
        <v>0.838166510757718</v>
      </c>
    </row>
    <row r="78" ht="17" customHeight="true" spans="1:14">
      <c r="A78" s="23">
        <v>48</v>
      </c>
      <c r="B78" s="32" t="s">
        <v>83</v>
      </c>
      <c r="C78" s="23" t="s">
        <v>203</v>
      </c>
      <c r="D78" s="23">
        <v>2017</v>
      </c>
      <c r="E78" s="23"/>
      <c r="F78" s="47">
        <f>VLOOKUP(B:B,[1]省级资金!$B:$G,6,0)+VLOOKUP(B:B,[1]省级资金!$B:$N,13,0)+VLOOKUP(B:B,[1]省级资金!$B:$P,15,0)</f>
        <v>517</v>
      </c>
      <c r="G78" s="42">
        <f t="shared" si="22"/>
        <v>673</v>
      </c>
      <c r="H78" s="42">
        <f>VLOOKUP(B:B,'[3]1.4（定稿)'!$B:$BA,52,0)</f>
        <v>615</v>
      </c>
      <c r="I78" s="42">
        <f>-VLOOKUP(B:B,'[3]1.4（定稿)'!$B:$AV,47,0)</f>
        <v>0</v>
      </c>
      <c r="J78" s="42"/>
      <c r="K78" s="44">
        <f>VLOOKUP(B:B,'[4]12.30'!$B:$F,5,0)</f>
        <v>58</v>
      </c>
      <c r="L78" s="42"/>
      <c r="M78" s="47">
        <f t="shared" si="23"/>
        <v>209</v>
      </c>
      <c r="N78" s="63">
        <f t="shared" si="24"/>
        <v>0.404255319148936</v>
      </c>
    </row>
    <row r="79" ht="17" customHeight="true" spans="1:14">
      <c r="A79" s="23">
        <v>49</v>
      </c>
      <c r="B79" s="32" t="s">
        <v>84</v>
      </c>
      <c r="C79" s="23" t="s">
        <v>202</v>
      </c>
      <c r="D79" s="23"/>
      <c r="E79" s="23"/>
      <c r="F79" s="47">
        <f>VLOOKUP(B:B,[1]省级资金!$B:$G,6,0)+VLOOKUP(B:B,[1]省级资金!$B:$N,13,0)+VLOOKUP(B:B,[1]省级资金!$B:$P,15,0)</f>
        <v>500</v>
      </c>
      <c r="G79" s="42">
        <f t="shared" si="22"/>
        <v>1068</v>
      </c>
      <c r="H79" s="42">
        <f>VLOOKUP(B:B,'[3]1.4（定稿)'!$B:$BA,52,0)</f>
        <v>960</v>
      </c>
      <c r="I79" s="42">
        <f>-VLOOKUP(B:B,'[3]1.4（定稿)'!$B:$AV,47,0)</f>
        <v>0</v>
      </c>
      <c r="J79" s="42"/>
      <c r="K79" s="44">
        <f>VLOOKUP(B:B,'[4]12.30'!$B:$F,5,0)</f>
        <v>108</v>
      </c>
      <c r="L79" s="42"/>
      <c r="M79" s="47">
        <f t="shared" si="23"/>
        <v>620</v>
      </c>
      <c r="N79" s="63">
        <f t="shared" si="24"/>
        <v>1.24</v>
      </c>
    </row>
    <row r="80" ht="17" customHeight="true" spans="1:14">
      <c r="A80" s="23">
        <v>50</v>
      </c>
      <c r="B80" s="32" t="s">
        <v>85</v>
      </c>
      <c r="C80" s="23" t="s">
        <v>203</v>
      </c>
      <c r="D80" s="23">
        <v>2018</v>
      </c>
      <c r="E80" s="23"/>
      <c r="F80" s="47">
        <f>VLOOKUP(B:B,[1]省级资金!$B:$G,6,0)+VLOOKUP(B:B,[1]省级资金!$B:$N,13,0)+VLOOKUP(B:B,[1]省级资金!$B:$P,15,0)</f>
        <v>986</v>
      </c>
      <c r="G80" s="42">
        <f t="shared" si="22"/>
        <v>1206</v>
      </c>
      <c r="H80" s="42">
        <f>VLOOKUP(B:B,'[3]1.4（定稿)'!$B:$BA,52,0)</f>
        <v>1098</v>
      </c>
      <c r="I80" s="42">
        <f>-VLOOKUP(B:B,'[3]1.4（定稿)'!$B:$AV,47,0)</f>
        <v>0</v>
      </c>
      <c r="J80" s="42"/>
      <c r="K80" s="44">
        <f>VLOOKUP(B:B,'[4]12.30'!$B:$F,5,0)</f>
        <v>108</v>
      </c>
      <c r="L80" s="42"/>
      <c r="M80" s="47">
        <f t="shared" si="23"/>
        <v>322</v>
      </c>
      <c r="N80" s="63">
        <f t="shared" si="24"/>
        <v>0.32657200811359</v>
      </c>
    </row>
    <row r="81" ht="17" customHeight="true" spans="1:14">
      <c r="A81" s="23">
        <v>51</v>
      </c>
      <c r="B81" s="32" t="s">
        <v>86</v>
      </c>
      <c r="C81" s="23" t="s">
        <v>203</v>
      </c>
      <c r="D81" s="23">
        <v>2020</v>
      </c>
      <c r="E81" s="23" t="s">
        <v>38</v>
      </c>
      <c r="F81" s="47">
        <f>VLOOKUP(B:B,[1]省级资金!$B:$G,6,0)+VLOOKUP(B:B,[1]省级资金!$B:$N,13,0)+VLOOKUP(B:B,[1]省级资金!$B:$P,15,0)</f>
        <v>5970.5</v>
      </c>
      <c r="G81" s="42">
        <f t="shared" si="22"/>
        <v>4222</v>
      </c>
      <c r="H81" s="42">
        <f>VLOOKUP(B:B,'[3]1.4（定稿)'!$B:$BA,52,0)</f>
        <v>4116</v>
      </c>
      <c r="I81" s="42">
        <f>-VLOOKUP(B:B,'[3]1.4（定稿)'!$B:$AV,47,0)</f>
        <v>0</v>
      </c>
      <c r="J81" s="42"/>
      <c r="K81" s="44">
        <f>VLOOKUP(B:B,'[4]12.30'!$B:$F,5,0)</f>
        <v>106</v>
      </c>
      <c r="L81" s="42"/>
      <c r="M81" s="47">
        <f t="shared" si="23"/>
        <v>-1131</v>
      </c>
      <c r="N81" s="63">
        <f t="shared" si="24"/>
        <v>-0.189431370906959</v>
      </c>
    </row>
    <row r="82" ht="17" customHeight="true" spans="1:14">
      <c r="A82" s="23">
        <v>52</v>
      </c>
      <c r="B82" s="32" t="s">
        <v>87</v>
      </c>
      <c r="C82" s="23" t="s">
        <v>202</v>
      </c>
      <c r="D82" s="23"/>
      <c r="E82" s="23"/>
      <c r="F82" s="47">
        <f>VLOOKUP(B:B,[1]省级资金!$B:$G,6,0)+VLOOKUP(B:B,[1]省级资金!$B:$N,13,0)+VLOOKUP(B:B,[1]省级资金!$B:$P,15,0)</f>
        <v>2375.25</v>
      </c>
      <c r="G82" s="42">
        <f t="shared" si="22"/>
        <v>427</v>
      </c>
      <c r="H82" s="42">
        <f>VLOOKUP(B:B,'[3]1.4（定稿)'!$B:$BA,52,0)</f>
        <v>340</v>
      </c>
      <c r="I82" s="42">
        <f>-VLOOKUP(B:B,'[3]1.4（定稿)'!$B:$AV,47,0)</f>
        <v>0</v>
      </c>
      <c r="J82" s="42"/>
      <c r="K82" s="44">
        <f>VLOOKUP(B:B,'[4]12.30'!$B:$F,5,0)</f>
        <v>87</v>
      </c>
      <c r="L82" s="42"/>
      <c r="M82" s="47">
        <f t="shared" si="23"/>
        <v>-1703</v>
      </c>
      <c r="N82" s="63">
        <f t="shared" si="24"/>
        <v>-0.716977160298916</v>
      </c>
    </row>
    <row r="83" ht="17" customHeight="true" spans="1:14">
      <c r="A83" s="23">
        <v>53</v>
      </c>
      <c r="B83" s="32" t="s">
        <v>88</v>
      </c>
      <c r="C83" s="23" t="s">
        <v>204</v>
      </c>
      <c r="D83" s="23">
        <v>2019</v>
      </c>
      <c r="E83" s="23" t="s">
        <v>40</v>
      </c>
      <c r="F83" s="47">
        <f>VLOOKUP(B:B,[1]省级资金!$B:$G,6,0)+VLOOKUP(B:B,[1]省级资金!$B:$N,13,0)+VLOOKUP(B:B,[1]省级资金!$B:$P,15,0)</f>
        <v>3521.45</v>
      </c>
      <c r="G83" s="42">
        <f t="shared" si="22"/>
        <v>3517</v>
      </c>
      <c r="H83" s="42">
        <f>VLOOKUP(B:B,'[3]1.4（定稿)'!$B:$BA,52,0)</f>
        <v>3341</v>
      </c>
      <c r="I83" s="42">
        <f>-VLOOKUP(B:B,'[3]1.4（定稿)'!$B:$AV,47,0)</f>
        <v>300</v>
      </c>
      <c r="J83" s="42">
        <v>1432</v>
      </c>
      <c r="K83" s="44">
        <f>VLOOKUP(B:B,'[4]12.30'!$B:$F,5,0)</f>
        <v>176</v>
      </c>
      <c r="L83" s="42"/>
      <c r="M83" s="47">
        <f t="shared" si="23"/>
        <v>359</v>
      </c>
      <c r="N83" s="63">
        <f t="shared" si="24"/>
        <v>0.101946641298329</v>
      </c>
    </row>
    <row r="84" ht="17" customHeight="true" spans="1:14">
      <c r="A84" s="23">
        <v>54</v>
      </c>
      <c r="B84" s="32" t="s">
        <v>90</v>
      </c>
      <c r="C84" s="23" t="s">
        <v>204</v>
      </c>
      <c r="D84" s="23">
        <v>2019</v>
      </c>
      <c r="E84" s="23" t="s">
        <v>40</v>
      </c>
      <c r="F84" s="47">
        <f>VLOOKUP(B:B,[1]省级资金!$B:$G,6,0)+VLOOKUP(B:B,[1]省级资金!$B:$N,13,0)+VLOOKUP(B:B,[1]省级资金!$B:$P,15,0)</f>
        <v>4167.5</v>
      </c>
      <c r="G84" s="42">
        <f t="shared" si="22"/>
        <v>4310</v>
      </c>
      <c r="H84" s="42">
        <f>VLOOKUP(B:B,'[3]1.4（定稿)'!$B:$BA,52,0)</f>
        <v>4104</v>
      </c>
      <c r="I84" s="42">
        <f>-VLOOKUP(B:B,'[3]1.4（定稿)'!$B:$AV,47,0)</f>
        <v>1000</v>
      </c>
      <c r="J84" s="42"/>
      <c r="K84" s="44">
        <f>VLOOKUP(B:B,'[4]12.30'!$B:$F,5,0)</f>
        <v>206</v>
      </c>
      <c r="L84" s="42"/>
      <c r="M84" s="47">
        <f t="shared" si="23"/>
        <v>573</v>
      </c>
      <c r="N84" s="63">
        <f t="shared" si="24"/>
        <v>0.1374925014997</v>
      </c>
    </row>
    <row r="85" ht="17" customHeight="true" spans="1:14">
      <c r="A85" s="23">
        <v>55</v>
      </c>
      <c r="B85" s="32" t="s">
        <v>91</v>
      </c>
      <c r="C85" s="23" t="s">
        <v>204</v>
      </c>
      <c r="D85" s="23">
        <v>2019</v>
      </c>
      <c r="E85" s="23" t="s">
        <v>40</v>
      </c>
      <c r="F85" s="47">
        <f>VLOOKUP(B:B,[1]省级资金!$B:$G,6,0)+VLOOKUP(B:B,[1]省级资金!$B:$N,13,0)+VLOOKUP(B:B,[1]省级资金!$B:$P,15,0)</f>
        <v>3970</v>
      </c>
      <c r="G85" s="42">
        <f t="shared" si="22"/>
        <v>3631</v>
      </c>
      <c r="H85" s="42">
        <f>VLOOKUP(B:B,'[3]1.4（定稿)'!$B:$BA,52,0)</f>
        <v>3465</v>
      </c>
      <c r="I85" s="42">
        <f>-VLOOKUP(B:B,'[3]1.4（定稿)'!$B:$AV,47,0)</f>
        <v>300</v>
      </c>
      <c r="J85" s="42"/>
      <c r="K85" s="44">
        <f>VLOOKUP(B:B,'[4]12.30'!$B:$F,5,0)</f>
        <v>166</v>
      </c>
      <c r="L85" s="42"/>
      <c r="M85" s="47">
        <f t="shared" si="23"/>
        <v>71</v>
      </c>
      <c r="N85" s="63">
        <f t="shared" si="24"/>
        <v>0.0178841309823678</v>
      </c>
    </row>
    <row r="86" ht="17" customHeight="true" spans="1:14">
      <c r="A86" s="23">
        <v>56</v>
      </c>
      <c r="B86" s="32" t="s">
        <v>92</v>
      </c>
      <c r="C86" s="23" t="s">
        <v>204</v>
      </c>
      <c r="D86" s="23">
        <v>2019</v>
      </c>
      <c r="E86" s="23" t="s">
        <v>40</v>
      </c>
      <c r="F86" s="47">
        <f>VLOOKUP(B:B,[1]省级资金!$B:$G,6,0)+VLOOKUP(B:B,[1]省级资金!$B:$N,13,0)+VLOOKUP(B:B,[1]省级资金!$B:$P,15,0)</f>
        <v>4720.7</v>
      </c>
      <c r="G86" s="42">
        <f t="shared" si="22"/>
        <v>4316</v>
      </c>
      <c r="H86" s="42">
        <f>VLOOKUP(B:B,'[3]1.4（定稿)'!$B:$BA,52,0)</f>
        <v>3883</v>
      </c>
      <c r="I86" s="42">
        <f>-VLOOKUP(B:B,'[3]1.4（定稿)'!$B:$AV,47,0)</f>
        <v>0</v>
      </c>
      <c r="J86" s="42"/>
      <c r="K86" s="44">
        <f>VLOOKUP(B:B,'[4]12.30'!$B:$F,5,0)</f>
        <v>133</v>
      </c>
      <c r="L86" s="42">
        <f>VLOOKUP(B:B,[2]投资计划!$A:$B,2,0)</f>
        <v>300</v>
      </c>
      <c r="M86" s="47">
        <f t="shared" si="23"/>
        <v>83</v>
      </c>
      <c r="N86" s="63">
        <f t="shared" si="24"/>
        <v>0.0175821382422098</v>
      </c>
    </row>
    <row r="87" s="6" customFormat="true" ht="17" customHeight="true" spans="1:47">
      <c r="A87" s="25"/>
      <c r="B87" s="26" t="s">
        <v>93</v>
      </c>
      <c r="C87" s="27">
        <v>1</v>
      </c>
      <c r="D87" s="27"/>
      <c r="E87" s="27"/>
      <c r="F87" s="50">
        <f t="shared" ref="F87:M87" si="26">F88+F89</f>
        <v>23724.2</v>
      </c>
      <c r="G87" s="51">
        <f t="shared" si="26"/>
        <v>26636</v>
      </c>
      <c r="H87" s="46">
        <f t="shared" si="26"/>
        <v>24510</v>
      </c>
      <c r="I87" s="51">
        <f t="shared" si="26"/>
        <v>500</v>
      </c>
      <c r="J87" s="51">
        <f t="shared" si="26"/>
        <v>2954</v>
      </c>
      <c r="K87" s="51">
        <f t="shared" si="26"/>
        <v>1976</v>
      </c>
      <c r="L87" s="51">
        <f t="shared" si="26"/>
        <v>150</v>
      </c>
      <c r="M87" s="50">
        <f t="shared" si="26"/>
        <v>5364</v>
      </c>
      <c r="N87" s="66">
        <f t="shared" si="24"/>
        <v>0.226098245673194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</row>
    <row r="88" ht="17" customHeight="true" spans="1:14">
      <c r="A88" s="21"/>
      <c r="B88" s="28" t="s">
        <v>94</v>
      </c>
      <c r="C88" s="23">
        <v>2</v>
      </c>
      <c r="D88" s="23"/>
      <c r="E88" s="23"/>
      <c r="F88" s="47">
        <f>VLOOKUP(B:B,[1]省级资金!$B:$G,6,0)+VLOOKUP(B:B,[1]省级资金!$B:$N,13,0)+VLOOKUP(B:B,[1]省级资金!$B:$P,15,0)</f>
        <v>70</v>
      </c>
      <c r="G88" s="42">
        <f t="shared" ref="G88:G97" si="27">H88+K88+L88</f>
        <v>59</v>
      </c>
      <c r="H88" s="42">
        <f>VLOOKUP(B:B,'[3]1.4（定稿)'!$B:$BA,52,0)</f>
        <v>0</v>
      </c>
      <c r="I88" s="42"/>
      <c r="J88" s="42"/>
      <c r="K88" s="44">
        <v>59</v>
      </c>
      <c r="L88" s="42"/>
      <c r="M88" s="47">
        <f t="shared" ref="M88:M97" si="28">ROUND(G88-F88*298699.91/333127,0)</f>
        <v>-4</v>
      </c>
      <c r="N88" s="63">
        <f t="shared" ref="N88:N98" si="29">M88/F88</f>
        <v>-0.0571428571428571</v>
      </c>
    </row>
    <row r="89" s="7" customFormat="true" ht="17" customHeight="true" spans="1:47">
      <c r="A89" s="29"/>
      <c r="B89" s="30" t="s">
        <v>25</v>
      </c>
      <c r="C89" s="31">
        <v>3</v>
      </c>
      <c r="D89" s="31"/>
      <c r="E89" s="31"/>
      <c r="F89" s="52">
        <f t="shared" ref="F89:M89" si="30">SUM(F90:F97)</f>
        <v>23654.2</v>
      </c>
      <c r="G89" s="53">
        <f t="shared" si="30"/>
        <v>26577</v>
      </c>
      <c r="H89" s="46">
        <f t="shared" si="30"/>
        <v>24510</v>
      </c>
      <c r="I89" s="53">
        <f t="shared" si="30"/>
        <v>500</v>
      </c>
      <c r="J89" s="53">
        <f t="shared" si="30"/>
        <v>2954</v>
      </c>
      <c r="K89" s="53">
        <f t="shared" si="30"/>
        <v>1917</v>
      </c>
      <c r="L89" s="53">
        <f t="shared" si="30"/>
        <v>150</v>
      </c>
      <c r="M89" s="52">
        <f t="shared" si="30"/>
        <v>5368</v>
      </c>
      <c r="N89" s="63">
        <f t="shared" si="29"/>
        <v>0.226936442576794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</row>
    <row r="90" ht="17" customHeight="true" spans="1:14">
      <c r="A90" s="23">
        <v>57</v>
      </c>
      <c r="B90" s="32" t="s">
        <v>95</v>
      </c>
      <c r="C90" s="23" t="s">
        <v>203</v>
      </c>
      <c r="D90" s="23">
        <v>2019</v>
      </c>
      <c r="E90" s="23"/>
      <c r="F90" s="47">
        <f>VLOOKUP(B:B,[1]省级资金!$B:$G,6,0)+VLOOKUP(B:B,[1]省级资金!$B:$N,13,0)+VLOOKUP(B:B,[1]省级资金!$B:$P,15,0)</f>
        <v>1315</v>
      </c>
      <c r="G90" s="42">
        <f t="shared" si="27"/>
        <v>1402</v>
      </c>
      <c r="H90" s="42">
        <f>VLOOKUP(B:B,'[3]1.4（定稿)'!$B:$BA,52,0)</f>
        <v>1319</v>
      </c>
      <c r="I90" s="42">
        <f>-VLOOKUP(B:B,'[3]1.4（定稿)'!$B:$AV,47,0)</f>
        <v>0</v>
      </c>
      <c r="J90" s="42"/>
      <c r="K90" s="44">
        <f>VLOOKUP(B:B,'[4]12.30'!$B:$F,5,0)</f>
        <v>83</v>
      </c>
      <c r="L90" s="42"/>
      <c r="M90" s="47">
        <f t="shared" si="28"/>
        <v>223</v>
      </c>
      <c r="N90" s="63">
        <f t="shared" si="29"/>
        <v>0.16958174904943</v>
      </c>
    </row>
    <row r="91" ht="17" customHeight="true" spans="1:14">
      <c r="A91" s="23">
        <v>58</v>
      </c>
      <c r="B91" s="32" t="s">
        <v>96</v>
      </c>
      <c r="C91" s="23" t="s">
        <v>203</v>
      </c>
      <c r="D91" s="23">
        <v>2018</v>
      </c>
      <c r="E91" s="23"/>
      <c r="F91" s="47">
        <f>VLOOKUP(B:B,[1]省级资金!$B:$G,6,0)+VLOOKUP(B:B,[1]省级资金!$B:$N,13,0)+VLOOKUP(B:B,[1]省级资金!$B:$P,15,0)</f>
        <v>1145</v>
      </c>
      <c r="G91" s="42">
        <f t="shared" si="27"/>
        <v>1322</v>
      </c>
      <c r="H91" s="42">
        <f>VLOOKUP(B:B,'[3]1.4（定稿)'!$B:$BA,52,0)</f>
        <v>1220</v>
      </c>
      <c r="I91" s="42">
        <f>-VLOOKUP(B:B,'[3]1.4（定稿)'!$B:$AV,47,0)</f>
        <v>0</v>
      </c>
      <c r="J91" s="42"/>
      <c r="K91" s="44">
        <f>VLOOKUP(B:B,'[4]12.30'!$B:$F,5,0)</f>
        <v>102</v>
      </c>
      <c r="L91" s="42"/>
      <c r="M91" s="47">
        <f t="shared" si="28"/>
        <v>295</v>
      </c>
      <c r="N91" s="63">
        <f t="shared" si="29"/>
        <v>0.25764192139738</v>
      </c>
    </row>
    <row r="92" ht="17" customHeight="true" spans="1:14">
      <c r="A92" s="23">
        <v>59</v>
      </c>
      <c r="B92" s="32" t="s">
        <v>97</v>
      </c>
      <c r="C92" s="23" t="s">
        <v>203</v>
      </c>
      <c r="D92" s="23">
        <v>2018</v>
      </c>
      <c r="E92" s="23" t="s">
        <v>38</v>
      </c>
      <c r="F92" s="47">
        <f>VLOOKUP(B:B,[1]省级资金!$B:$G,6,0)+VLOOKUP(B:B,[1]省级资金!$B:$N,13,0)+VLOOKUP(B:B,[1]省级资金!$B:$P,15,0)</f>
        <v>1305</v>
      </c>
      <c r="G92" s="42">
        <f t="shared" si="27"/>
        <v>2420</v>
      </c>
      <c r="H92" s="42">
        <f>VLOOKUP(B:B,'[3]1.4（定稿)'!$B:$BA,52,0)</f>
        <v>2037</v>
      </c>
      <c r="I92" s="42">
        <f>-VLOOKUP(B:B,'[3]1.4（定稿)'!$B:$AV,47,0)</f>
        <v>0</v>
      </c>
      <c r="J92" s="42"/>
      <c r="K92" s="44">
        <f>VLOOKUP(B:B,'[4]12.30'!$B:$F,5,0)</f>
        <v>383</v>
      </c>
      <c r="L92" s="42"/>
      <c r="M92" s="47">
        <f t="shared" si="28"/>
        <v>1250</v>
      </c>
      <c r="N92" s="63">
        <f t="shared" si="29"/>
        <v>0.957854406130268</v>
      </c>
    </row>
    <row r="93" ht="17" customHeight="true" spans="1:14">
      <c r="A93" s="23">
        <v>60</v>
      </c>
      <c r="B93" s="32" t="s">
        <v>98</v>
      </c>
      <c r="C93" s="23" t="s">
        <v>203</v>
      </c>
      <c r="D93" s="23">
        <v>2019</v>
      </c>
      <c r="E93" s="23" t="s">
        <v>38</v>
      </c>
      <c r="F93" s="47">
        <f>VLOOKUP(B:B,[1]省级资金!$B:$G,6,0)+VLOOKUP(B:B,[1]省级资金!$B:$N,13,0)+VLOOKUP(B:B,[1]省级资金!$B:$P,15,0)</f>
        <v>2677.05</v>
      </c>
      <c r="G93" s="42">
        <f t="shared" si="27"/>
        <v>2954</v>
      </c>
      <c r="H93" s="42">
        <f>VLOOKUP(B:B,'[3]1.4（定稿)'!$B:$BA,52,0)</f>
        <v>2808</v>
      </c>
      <c r="I93" s="42">
        <f>-VLOOKUP(B:B,'[3]1.4（定稿)'!$B:$AV,47,0)</f>
        <v>0</v>
      </c>
      <c r="J93" s="42">
        <v>2954</v>
      </c>
      <c r="K93" s="44">
        <f>VLOOKUP(B:B,'[4]12.30'!$B:$F,5,0)</f>
        <v>146</v>
      </c>
      <c r="L93" s="42"/>
      <c r="M93" s="47">
        <f t="shared" si="28"/>
        <v>554</v>
      </c>
      <c r="N93" s="63">
        <f t="shared" si="29"/>
        <v>0.206944210978502</v>
      </c>
    </row>
    <row r="94" ht="17" customHeight="true" spans="1:14">
      <c r="A94" s="23">
        <v>61</v>
      </c>
      <c r="B94" s="32" t="s">
        <v>100</v>
      </c>
      <c r="C94" s="23" t="s">
        <v>204</v>
      </c>
      <c r="D94" s="23">
        <v>2019</v>
      </c>
      <c r="E94" s="23" t="s">
        <v>40</v>
      </c>
      <c r="F94" s="47">
        <f>VLOOKUP(B:B,[1]省级资金!$B:$G,6,0)+VLOOKUP(B:B,[1]省级资金!$B:$N,13,0)+VLOOKUP(B:B,[1]省级资金!$B:$P,15,0)</f>
        <v>2863.2</v>
      </c>
      <c r="G94" s="42">
        <f t="shared" si="27"/>
        <v>4213</v>
      </c>
      <c r="H94" s="42">
        <f>VLOOKUP(B:B,'[3]1.4（定稿)'!$B:$BA,52,0)</f>
        <v>3492</v>
      </c>
      <c r="I94" s="42">
        <f>-VLOOKUP(B:B,'[3]1.4（定稿)'!$B:$AV,47,0)</f>
        <v>0</v>
      </c>
      <c r="J94" s="42"/>
      <c r="K94" s="44">
        <f>VLOOKUP(B:B,'[4]12.30'!$B:$F,5,0)</f>
        <v>721</v>
      </c>
      <c r="L94" s="42"/>
      <c r="M94" s="47">
        <f t="shared" si="28"/>
        <v>1646</v>
      </c>
      <c r="N94" s="63">
        <f t="shared" si="29"/>
        <v>0.574881251746298</v>
      </c>
    </row>
    <row r="95" ht="17" customHeight="true" spans="1:14">
      <c r="A95" s="23">
        <v>62</v>
      </c>
      <c r="B95" s="32" t="s">
        <v>101</v>
      </c>
      <c r="C95" s="23" t="s">
        <v>203</v>
      </c>
      <c r="D95" s="23">
        <v>2019</v>
      </c>
      <c r="E95" s="23" t="s">
        <v>38</v>
      </c>
      <c r="F95" s="47">
        <f>VLOOKUP(B:B,[1]省级资金!$B:$G,6,0)+VLOOKUP(B:B,[1]省级资金!$B:$N,13,0)+VLOOKUP(B:B,[1]省级资金!$B:$P,15,0)</f>
        <v>1777</v>
      </c>
      <c r="G95" s="42">
        <f t="shared" si="27"/>
        <v>3352</v>
      </c>
      <c r="H95" s="42">
        <f>VLOOKUP(B:B,'[3]1.4（定稿)'!$B:$BA,52,0)</f>
        <v>3054</v>
      </c>
      <c r="I95" s="42">
        <f>-VLOOKUP(B:B,'[3]1.4（定稿)'!$B:$AV,47,0)</f>
        <v>0</v>
      </c>
      <c r="J95" s="42"/>
      <c r="K95" s="44">
        <f>VLOOKUP(B:B,'[4]12.30'!$B:$F,5,0)</f>
        <v>148</v>
      </c>
      <c r="L95" s="42">
        <f>VLOOKUP(B:B,[2]投资计划!$A:$B,2,0)</f>
        <v>150</v>
      </c>
      <c r="M95" s="47">
        <f t="shared" si="28"/>
        <v>1759</v>
      </c>
      <c r="N95" s="63">
        <f t="shared" si="29"/>
        <v>0.989870568373663</v>
      </c>
    </row>
    <row r="96" s="7" customFormat="true" ht="17" customHeight="true" spans="1:20">
      <c r="A96" s="23">
        <v>63</v>
      </c>
      <c r="B96" s="32" t="s">
        <v>102</v>
      </c>
      <c r="C96" s="31" t="s">
        <v>204</v>
      </c>
      <c r="D96" s="31">
        <v>2020</v>
      </c>
      <c r="E96" s="31" t="s">
        <v>40</v>
      </c>
      <c r="F96" s="47">
        <f>VLOOKUP(B:B,[1]省级资金!$B:$G,6,0)+VLOOKUP(B:B,[1]省级资金!$B:$N,13,0)+VLOOKUP(B:B,[1]省级资金!$B:$P,15,0)</f>
        <v>10749</v>
      </c>
      <c r="G96" s="42">
        <f t="shared" si="27"/>
        <v>8248</v>
      </c>
      <c r="H96" s="42">
        <f>VLOOKUP(B:B,'[3]1.4（定稿)'!$B:$BA,52,0)</f>
        <v>8102</v>
      </c>
      <c r="I96" s="42">
        <f>-VLOOKUP(B:B,'[3]1.4（定稿)'!$B:$AV,47,0)</f>
        <v>500</v>
      </c>
      <c r="J96" s="42"/>
      <c r="K96" s="44">
        <f>VLOOKUP(B:B,'[4]12.30'!$B:$F,5,0)</f>
        <v>146</v>
      </c>
      <c r="L96" s="42"/>
      <c r="M96" s="47">
        <f t="shared" si="28"/>
        <v>-1390</v>
      </c>
      <c r="N96" s="63">
        <f t="shared" si="29"/>
        <v>-0.129314354823705</v>
      </c>
      <c r="O96" s="5"/>
      <c r="P96" s="5"/>
      <c r="Q96" s="5"/>
      <c r="R96" s="5"/>
      <c r="S96" s="5"/>
      <c r="T96" s="5"/>
    </row>
    <row r="97" ht="17" customHeight="true" spans="1:14">
      <c r="A97" s="23">
        <v>64</v>
      </c>
      <c r="B97" s="32" t="s">
        <v>103</v>
      </c>
      <c r="C97" s="23" t="s">
        <v>203</v>
      </c>
      <c r="D97" s="23">
        <v>2019</v>
      </c>
      <c r="E97" s="23" t="s">
        <v>38</v>
      </c>
      <c r="F97" s="47">
        <f>VLOOKUP(B:B,[1]省级资金!$B:$G,6,0)+VLOOKUP(B:B,[1]省级资金!$B:$N,13,0)+VLOOKUP(B:B,[1]省级资金!$B:$P,15,0)</f>
        <v>1822.95</v>
      </c>
      <c r="G97" s="42">
        <f t="shared" si="27"/>
        <v>2666</v>
      </c>
      <c r="H97" s="42">
        <f>VLOOKUP(B:B,'[3]1.4（定稿)'!$B:$BA,52,0)</f>
        <v>2478</v>
      </c>
      <c r="I97" s="42">
        <f>-VLOOKUP(B:B,'[3]1.4（定稿)'!$B:$AV,47,0)</f>
        <v>0</v>
      </c>
      <c r="J97" s="42"/>
      <c r="K97" s="44">
        <f>VLOOKUP(B:B,'[4]12.30'!$B:$F,5,0)</f>
        <v>188</v>
      </c>
      <c r="L97" s="42"/>
      <c r="M97" s="47">
        <f t="shared" si="28"/>
        <v>1031</v>
      </c>
      <c r="N97" s="63">
        <f t="shared" si="29"/>
        <v>0.565566801064209</v>
      </c>
    </row>
    <row r="98" s="6" customFormat="true" ht="17" customHeight="true" spans="1:47">
      <c r="A98" s="25"/>
      <c r="B98" s="26" t="s">
        <v>104</v>
      </c>
      <c r="C98" s="27">
        <v>1</v>
      </c>
      <c r="D98" s="27"/>
      <c r="E98" s="27"/>
      <c r="F98" s="50">
        <f t="shared" ref="F98:M98" si="31">F99+F100</f>
        <v>41577.4</v>
      </c>
      <c r="G98" s="51">
        <f t="shared" si="31"/>
        <v>24968</v>
      </c>
      <c r="H98" s="46">
        <f t="shared" si="31"/>
        <v>22541</v>
      </c>
      <c r="I98" s="51">
        <f t="shared" si="31"/>
        <v>0</v>
      </c>
      <c r="J98" s="51">
        <f t="shared" si="31"/>
        <v>0</v>
      </c>
      <c r="K98" s="51">
        <f t="shared" si="31"/>
        <v>1847</v>
      </c>
      <c r="L98" s="51">
        <f t="shared" si="31"/>
        <v>580</v>
      </c>
      <c r="M98" s="50">
        <f t="shared" si="31"/>
        <v>-12313</v>
      </c>
      <c r="N98" s="66">
        <f t="shared" si="29"/>
        <v>-0.29614646418487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ht="17" customHeight="true" spans="1:14">
      <c r="A99" s="21"/>
      <c r="B99" s="28" t="s">
        <v>105</v>
      </c>
      <c r="C99" s="23">
        <v>2</v>
      </c>
      <c r="D99" s="23"/>
      <c r="E99" s="23"/>
      <c r="F99" s="47">
        <f>VLOOKUP(B:B,[1]省级资金!$B:$G,6,0)+VLOOKUP(B:B,[1]省级资金!$B:$N,13,0)+VLOOKUP(B:B,[1]省级资金!$B:$P,15,0)</f>
        <v>30</v>
      </c>
      <c r="G99" s="42">
        <f t="shared" ref="G99:G110" si="32">H99+K99+L99</f>
        <v>59</v>
      </c>
      <c r="H99" s="42">
        <f>VLOOKUP(B:B,'[3]1.4（定稿)'!$B:$BA,52,0)</f>
        <v>0</v>
      </c>
      <c r="I99" s="42"/>
      <c r="J99" s="42"/>
      <c r="K99" s="44">
        <v>59</v>
      </c>
      <c r="L99" s="42"/>
      <c r="M99" s="47">
        <f t="shared" ref="M99:M110" si="33">ROUND(G99-F99*298699.91/333127,0)</f>
        <v>32</v>
      </c>
      <c r="N99" s="63">
        <f t="shared" ref="N99:N111" si="34">M99/F99</f>
        <v>1.06666666666667</v>
      </c>
    </row>
    <row r="100" s="7" customFormat="true" ht="17" customHeight="true" spans="1:47">
      <c r="A100" s="29"/>
      <c r="B100" s="30" t="s">
        <v>25</v>
      </c>
      <c r="C100" s="31">
        <v>3</v>
      </c>
      <c r="D100" s="31"/>
      <c r="E100" s="31"/>
      <c r="F100" s="52">
        <f t="shared" ref="F100:M100" si="35">SUM(F101:F110)</f>
        <v>41547.4</v>
      </c>
      <c r="G100" s="53">
        <f t="shared" si="35"/>
        <v>24909</v>
      </c>
      <c r="H100" s="46">
        <f t="shared" si="35"/>
        <v>22541</v>
      </c>
      <c r="I100" s="53">
        <f t="shared" si="35"/>
        <v>0</v>
      </c>
      <c r="J100" s="53">
        <f t="shared" si="35"/>
        <v>0</v>
      </c>
      <c r="K100" s="53">
        <f t="shared" si="35"/>
        <v>1788</v>
      </c>
      <c r="L100" s="53">
        <f t="shared" si="35"/>
        <v>580</v>
      </c>
      <c r="M100" s="52">
        <f t="shared" si="35"/>
        <v>-12345</v>
      </c>
      <c r="N100" s="63">
        <f t="shared" si="34"/>
        <v>-0.297130506361409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ht="17" customHeight="true" spans="1:14">
      <c r="A101" s="23">
        <v>65</v>
      </c>
      <c r="B101" s="32" t="s">
        <v>106</v>
      </c>
      <c r="C101" s="23" t="s">
        <v>202</v>
      </c>
      <c r="D101" s="23"/>
      <c r="E101" s="23"/>
      <c r="F101" s="47">
        <f>VLOOKUP(B:B,[1]省级资金!$B:$G,6,0)+VLOOKUP(B:B,[1]省级资金!$B:$N,13,0)+VLOOKUP(B:B,[1]省级资金!$B:$P,15,0)</f>
        <v>8219</v>
      </c>
      <c r="G101" s="42">
        <f t="shared" si="32"/>
        <v>422</v>
      </c>
      <c r="H101" s="42">
        <f>VLOOKUP(B:B,'[3]1.4（定稿)'!$B:$BA,52,0)</f>
        <v>362</v>
      </c>
      <c r="I101" s="42">
        <f>-VLOOKUP(B:B,'[3]1.4（定稿)'!$B:$AV,47,0)</f>
        <v>0</v>
      </c>
      <c r="J101" s="42"/>
      <c r="K101" s="44">
        <f>VLOOKUP(B:B,'[4]12.30'!$B:$F,5,0)</f>
        <v>60</v>
      </c>
      <c r="L101" s="42"/>
      <c r="M101" s="47">
        <f t="shared" si="33"/>
        <v>-6948</v>
      </c>
      <c r="N101" s="63">
        <f t="shared" si="34"/>
        <v>-0.845358316096849</v>
      </c>
    </row>
    <row r="102" ht="17" customHeight="true" spans="1:14">
      <c r="A102" s="23">
        <v>66</v>
      </c>
      <c r="B102" s="32" t="s">
        <v>107</v>
      </c>
      <c r="C102" s="23" t="s">
        <v>203</v>
      </c>
      <c r="D102" s="23">
        <v>2017</v>
      </c>
      <c r="E102" s="23"/>
      <c r="F102" s="47">
        <f>VLOOKUP(B:B,[1]省级资金!$B:$G,6,0)+VLOOKUP(B:B,[1]省级资金!$B:$N,13,0)+VLOOKUP(B:B,[1]省级资金!$B:$P,15,0)</f>
        <v>4680.5</v>
      </c>
      <c r="G102" s="42">
        <f t="shared" si="32"/>
        <v>625</v>
      </c>
      <c r="H102" s="42">
        <f>VLOOKUP(B:B,'[3]1.4（定稿)'!$B:$BA,52,0)</f>
        <v>552</v>
      </c>
      <c r="I102" s="42">
        <f>-VLOOKUP(B:B,'[3]1.4（定稿)'!$B:$AV,47,0)</f>
        <v>0</v>
      </c>
      <c r="J102" s="42"/>
      <c r="K102" s="44">
        <f>VLOOKUP(B:B,'[4]12.30'!$B:$F,5,0)</f>
        <v>73</v>
      </c>
      <c r="L102" s="42"/>
      <c r="M102" s="47">
        <f t="shared" si="33"/>
        <v>-3572</v>
      </c>
      <c r="N102" s="63">
        <f t="shared" si="34"/>
        <v>-0.76316632838372</v>
      </c>
    </row>
    <row r="103" ht="17" customHeight="true" spans="1:14">
      <c r="A103" s="23">
        <v>67</v>
      </c>
      <c r="B103" s="32" t="s">
        <v>108</v>
      </c>
      <c r="C103" s="23" t="s">
        <v>203</v>
      </c>
      <c r="D103" s="23">
        <v>2019</v>
      </c>
      <c r="E103" s="23" t="s">
        <v>38</v>
      </c>
      <c r="F103" s="47">
        <f>VLOOKUP(B:B,[1]省级资金!$B:$G,6,0)+VLOOKUP(B:B,[1]省级资金!$B:$N,13,0)+VLOOKUP(B:B,[1]省级资金!$B:$P,15,0)</f>
        <v>3494</v>
      </c>
      <c r="G103" s="42">
        <f t="shared" si="32"/>
        <v>3699</v>
      </c>
      <c r="H103" s="42">
        <f>VLOOKUP(B:B,'[3]1.4（定稿)'!$B:$BA,52,0)</f>
        <v>3586</v>
      </c>
      <c r="I103" s="42">
        <f>-VLOOKUP(B:B,'[3]1.4（定稿)'!$B:$AV,47,0)</f>
        <v>0</v>
      </c>
      <c r="J103" s="42"/>
      <c r="K103" s="44">
        <f>VLOOKUP(B:B,'[4]12.30'!$B:$F,5,0)</f>
        <v>113</v>
      </c>
      <c r="L103" s="42"/>
      <c r="M103" s="47">
        <f t="shared" si="33"/>
        <v>566</v>
      </c>
      <c r="N103" s="63">
        <f t="shared" si="34"/>
        <v>0.161991986262164</v>
      </c>
    </row>
    <row r="104" ht="17" customHeight="true" spans="1:14">
      <c r="A104" s="23">
        <v>68</v>
      </c>
      <c r="B104" s="32" t="s">
        <v>109</v>
      </c>
      <c r="C104" s="23" t="s">
        <v>203</v>
      </c>
      <c r="D104" s="23">
        <v>2018</v>
      </c>
      <c r="E104" s="23"/>
      <c r="F104" s="47">
        <f>VLOOKUP(B:B,[1]省级资金!$B:$G,6,0)+VLOOKUP(B:B,[1]省级资金!$B:$N,13,0)+VLOOKUP(B:B,[1]省级资金!$B:$P,15,0)</f>
        <v>2182</v>
      </c>
      <c r="G104" s="42">
        <f t="shared" si="32"/>
        <v>1938</v>
      </c>
      <c r="H104" s="42">
        <f>VLOOKUP(B:B,'[3]1.4（定稿)'!$B:$BA,52,0)</f>
        <v>1535</v>
      </c>
      <c r="I104" s="42">
        <f>-VLOOKUP(B:B,'[3]1.4（定稿)'!$B:$AV,47,0)</f>
        <v>0</v>
      </c>
      <c r="J104" s="42"/>
      <c r="K104" s="44">
        <f>VLOOKUP(B:B,'[4]12.30'!$B:$F,5,0)</f>
        <v>103</v>
      </c>
      <c r="L104" s="42">
        <f>VLOOKUP(B:B,[2]投资计划!$A:$B,2,0)</f>
        <v>300</v>
      </c>
      <c r="M104" s="47">
        <f t="shared" si="33"/>
        <v>-19</v>
      </c>
      <c r="N104" s="63">
        <f t="shared" si="34"/>
        <v>-0.00870760769935839</v>
      </c>
    </row>
    <row r="105" ht="17" customHeight="true" spans="1:14">
      <c r="A105" s="23">
        <v>69</v>
      </c>
      <c r="B105" s="32" t="s">
        <v>110</v>
      </c>
      <c r="C105" s="23" t="s">
        <v>203</v>
      </c>
      <c r="D105" s="23">
        <v>2018</v>
      </c>
      <c r="E105" s="23"/>
      <c r="F105" s="47">
        <f>VLOOKUP(B:B,[1]省级资金!$B:$G,6,0)+VLOOKUP(B:B,[1]省级资金!$B:$N,13,0)+VLOOKUP(B:B,[1]省级资金!$B:$P,15,0)</f>
        <v>1341</v>
      </c>
      <c r="G105" s="42">
        <f t="shared" si="32"/>
        <v>1305</v>
      </c>
      <c r="H105" s="42">
        <f>VLOOKUP(B:B,'[3]1.4（定稿)'!$B:$BA,52,0)</f>
        <v>909</v>
      </c>
      <c r="I105" s="42">
        <f>-VLOOKUP(B:B,'[3]1.4（定稿)'!$B:$AV,47,0)</f>
        <v>0</v>
      </c>
      <c r="J105" s="42"/>
      <c r="K105" s="44">
        <f>VLOOKUP(B:B,'[4]12.30'!$B:$F,5,0)</f>
        <v>116</v>
      </c>
      <c r="L105" s="42">
        <f>VLOOKUP(B:B,[2]投资计划!$A:$B,2,0)</f>
        <v>280</v>
      </c>
      <c r="M105" s="47">
        <f t="shared" si="33"/>
        <v>103</v>
      </c>
      <c r="N105" s="63">
        <f t="shared" si="34"/>
        <v>0.0768083519761372</v>
      </c>
    </row>
    <row r="106" ht="17" customHeight="true" spans="1:14">
      <c r="A106" s="23">
        <v>70</v>
      </c>
      <c r="B106" s="32" t="s">
        <v>111</v>
      </c>
      <c r="C106" s="23" t="s">
        <v>203</v>
      </c>
      <c r="D106" s="23">
        <v>2019</v>
      </c>
      <c r="E106" s="23" t="s">
        <v>38</v>
      </c>
      <c r="F106" s="47">
        <f>VLOOKUP(B:B,[1]省级资金!$B:$G,6,0)+VLOOKUP(B:B,[1]省级资金!$B:$N,13,0)+VLOOKUP(B:B,[1]省级资金!$B:$P,15,0)</f>
        <v>1955</v>
      </c>
      <c r="G106" s="42">
        <f t="shared" si="32"/>
        <v>3912</v>
      </c>
      <c r="H106" s="42">
        <f>VLOOKUP(B:B,'[3]1.4（定稿)'!$B:$BA,52,0)</f>
        <v>3089</v>
      </c>
      <c r="I106" s="42">
        <f>-VLOOKUP(B:B,'[3]1.4（定稿)'!$B:$AV,47,0)</f>
        <v>0</v>
      </c>
      <c r="J106" s="42"/>
      <c r="K106" s="44">
        <f>VLOOKUP(B:B,'[4]12.30'!$B:$F,5,0)</f>
        <v>823</v>
      </c>
      <c r="L106" s="42"/>
      <c r="M106" s="47">
        <f t="shared" si="33"/>
        <v>2159</v>
      </c>
      <c r="N106" s="63">
        <f t="shared" si="34"/>
        <v>1.10434782608696</v>
      </c>
    </row>
    <row r="107" ht="17" customHeight="true" spans="1:14">
      <c r="A107" s="23">
        <v>71</v>
      </c>
      <c r="B107" s="32" t="s">
        <v>112</v>
      </c>
      <c r="C107" s="23" t="s">
        <v>204</v>
      </c>
      <c r="D107" s="23">
        <v>2019</v>
      </c>
      <c r="E107" s="23" t="s">
        <v>38</v>
      </c>
      <c r="F107" s="47">
        <f>VLOOKUP(B:B,[1]省级资金!$B:$G,6,0)+VLOOKUP(B:B,[1]省级资金!$B:$N,13,0)+VLOOKUP(B:B,[1]省级资金!$B:$P,15,0)</f>
        <v>4193.85</v>
      </c>
      <c r="G107" s="42">
        <f t="shared" si="32"/>
        <v>2070</v>
      </c>
      <c r="H107" s="42">
        <f>VLOOKUP(B:B,'[3]1.4（定稿)'!$B:$BA,52,0)</f>
        <v>1937</v>
      </c>
      <c r="I107" s="42">
        <f>-VLOOKUP(B:B,'[3]1.4（定稿)'!$B:$AV,47,0)</f>
        <v>0</v>
      </c>
      <c r="J107" s="42"/>
      <c r="K107" s="44">
        <f>VLOOKUP(B:B,'[4]12.30'!$B:$F,5,0)</f>
        <v>133</v>
      </c>
      <c r="L107" s="42"/>
      <c r="M107" s="47">
        <f t="shared" si="33"/>
        <v>-1690</v>
      </c>
      <c r="N107" s="63">
        <f t="shared" si="34"/>
        <v>-0.40297101708454</v>
      </c>
    </row>
    <row r="108" ht="17" customHeight="true" spans="1:14">
      <c r="A108" s="23">
        <v>72</v>
      </c>
      <c r="B108" s="32" t="s">
        <v>113</v>
      </c>
      <c r="C108" s="23" t="s">
        <v>204</v>
      </c>
      <c r="D108" s="23">
        <v>2020</v>
      </c>
      <c r="E108" s="23" t="s">
        <v>40</v>
      </c>
      <c r="F108" s="47">
        <f>VLOOKUP(B:B,[1]省级资金!$B:$G,6,0)+VLOOKUP(B:B,[1]省级资金!$B:$N,13,0)+VLOOKUP(B:B,[1]省级资金!$B:$P,15,0)</f>
        <v>6241.8</v>
      </c>
      <c r="G108" s="42">
        <f t="shared" si="32"/>
        <v>7158</v>
      </c>
      <c r="H108" s="42">
        <f>VLOOKUP(B:B,'[3]1.4（定稿)'!$B:$BA,52,0)</f>
        <v>7032</v>
      </c>
      <c r="I108" s="42">
        <f>-VLOOKUP(B:B,'[3]1.4（定稿)'!$B:$AV,47,0)</f>
        <v>0</v>
      </c>
      <c r="J108" s="42"/>
      <c r="K108" s="44">
        <f>VLOOKUP(B:B,'[4]12.30'!$B:$F,5,0)</f>
        <v>126</v>
      </c>
      <c r="L108" s="42"/>
      <c r="M108" s="47">
        <f t="shared" si="33"/>
        <v>1561</v>
      </c>
      <c r="N108" s="63">
        <f t="shared" si="34"/>
        <v>0.250088115607677</v>
      </c>
    </row>
    <row r="109" ht="17" customHeight="true" spans="1:14">
      <c r="A109" s="23">
        <v>73</v>
      </c>
      <c r="B109" s="32" t="s">
        <v>114</v>
      </c>
      <c r="C109" s="23" t="s">
        <v>203</v>
      </c>
      <c r="D109" s="23">
        <v>2018</v>
      </c>
      <c r="E109" s="23" t="s">
        <v>38</v>
      </c>
      <c r="F109" s="47">
        <f>VLOOKUP(B:B,[1]省级资金!$B:$G,6,0)+VLOOKUP(B:B,[1]省级资金!$B:$N,13,0)+VLOOKUP(B:B,[1]省级资金!$B:$P,15,0)</f>
        <v>5163.85</v>
      </c>
      <c r="G109" s="42">
        <f t="shared" si="32"/>
        <v>1841</v>
      </c>
      <c r="H109" s="42">
        <f>VLOOKUP(B:B,'[3]1.4（定稿)'!$B:$BA,52,0)</f>
        <v>1713</v>
      </c>
      <c r="I109" s="42">
        <f>-VLOOKUP(B:B,'[3]1.4（定稿)'!$B:$AV,47,0)</f>
        <v>0</v>
      </c>
      <c r="J109" s="42"/>
      <c r="K109" s="44">
        <f>VLOOKUP(B:B,'[4]12.30'!$B:$F,5,0)</f>
        <v>128</v>
      </c>
      <c r="L109" s="42"/>
      <c r="M109" s="47">
        <f t="shared" si="33"/>
        <v>-2789</v>
      </c>
      <c r="N109" s="63">
        <f t="shared" si="34"/>
        <v>-0.540100893713024</v>
      </c>
    </row>
    <row r="110" ht="17" customHeight="true" spans="1:14">
      <c r="A110" s="23">
        <v>74</v>
      </c>
      <c r="B110" s="32" t="s">
        <v>115</v>
      </c>
      <c r="C110" s="23" t="s">
        <v>203</v>
      </c>
      <c r="D110" s="23">
        <v>2018</v>
      </c>
      <c r="E110" s="23" t="s">
        <v>38</v>
      </c>
      <c r="F110" s="47">
        <f>VLOOKUP(B:B,[1]省级资金!$B:$G,6,0)+VLOOKUP(B:B,[1]省级资金!$B:$N,13,0)+VLOOKUP(B:B,[1]省级资金!$B:$P,15,0)</f>
        <v>4076.4</v>
      </c>
      <c r="G110" s="42">
        <f t="shared" si="32"/>
        <v>1939</v>
      </c>
      <c r="H110" s="42">
        <f>VLOOKUP(B:B,'[3]1.4（定稿)'!$B:$BA,52,0)</f>
        <v>1826</v>
      </c>
      <c r="I110" s="42">
        <f>-VLOOKUP(B:B,'[3]1.4（定稿)'!$B:$AV,47,0)</f>
        <v>0</v>
      </c>
      <c r="J110" s="42"/>
      <c r="K110" s="44">
        <f>VLOOKUP(B:B,'[4]12.30'!$B:$F,5,0)</f>
        <v>113</v>
      </c>
      <c r="L110" s="42"/>
      <c r="M110" s="47">
        <f t="shared" si="33"/>
        <v>-1716</v>
      </c>
      <c r="N110" s="63">
        <f t="shared" si="34"/>
        <v>-0.420959670297321</v>
      </c>
    </row>
    <row r="111" s="6" customFormat="true" ht="27" customHeight="true" spans="1:47">
      <c r="A111" s="25"/>
      <c r="B111" s="26" t="s">
        <v>117</v>
      </c>
      <c r="C111" s="27">
        <v>1</v>
      </c>
      <c r="D111" s="27"/>
      <c r="E111" s="27"/>
      <c r="F111" s="50">
        <f t="shared" ref="F111:M111" si="36">F112+F113</f>
        <v>9705.55</v>
      </c>
      <c r="G111" s="51">
        <f t="shared" si="36"/>
        <v>2695</v>
      </c>
      <c r="H111" s="46">
        <f t="shared" si="36"/>
        <v>1577</v>
      </c>
      <c r="I111" s="51">
        <f t="shared" si="36"/>
        <v>0</v>
      </c>
      <c r="J111" s="51">
        <f t="shared" si="36"/>
        <v>0</v>
      </c>
      <c r="K111" s="51">
        <f t="shared" si="36"/>
        <v>1118</v>
      </c>
      <c r="L111" s="51">
        <f t="shared" si="36"/>
        <v>0</v>
      </c>
      <c r="M111" s="50">
        <f t="shared" si="36"/>
        <v>-6008</v>
      </c>
      <c r="N111" s="66">
        <f t="shared" si="34"/>
        <v>-0.619027257600033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</row>
    <row r="112" ht="30" customHeight="true" spans="1:14">
      <c r="A112" s="21"/>
      <c r="B112" s="28" t="s">
        <v>118</v>
      </c>
      <c r="C112" s="23">
        <v>2</v>
      </c>
      <c r="D112" s="23"/>
      <c r="E112" s="23"/>
      <c r="F112" s="47">
        <f>VLOOKUP(B:B,[1]省级资金!$B:$G,6,0)+VLOOKUP(B:B,[1]省级资金!$B:$N,13,0)+VLOOKUP(B:B,[1]省级资金!$B:$P,15,0)</f>
        <v>70</v>
      </c>
      <c r="G112" s="42">
        <f t="shared" ref="G112:G116" si="37">H112+K112+L112</f>
        <v>59</v>
      </c>
      <c r="H112" s="42">
        <f>VLOOKUP(B:B,'[3]1.4（定稿)'!$B:$BA,52,0)</f>
        <v>0</v>
      </c>
      <c r="I112" s="42"/>
      <c r="J112" s="42"/>
      <c r="K112" s="44">
        <v>59</v>
      </c>
      <c r="L112" s="42"/>
      <c r="M112" s="47">
        <f t="shared" ref="M112:M116" si="38">ROUND(G112-F112*298699.91/333127,0)</f>
        <v>-4</v>
      </c>
      <c r="N112" s="63"/>
    </row>
    <row r="113" s="7" customFormat="true" ht="17" customHeight="true" spans="1:47">
      <c r="A113" s="29"/>
      <c r="B113" s="30" t="s">
        <v>25</v>
      </c>
      <c r="C113" s="31">
        <v>3</v>
      </c>
      <c r="D113" s="31"/>
      <c r="E113" s="31"/>
      <c r="F113" s="52">
        <f t="shared" ref="F113:M113" si="39">SUM(F114:F116)</f>
        <v>9635.55</v>
      </c>
      <c r="G113" s="53">
        <f t="shared" si="39"/>
        <v>2636</v>
      </c>
      <c r="H113" s="46">
        <f t="shared" si="39"/>
        <v>1577</v>
      </c>
      <c r="I113" s="53">
        <f t="shared" si="39"/>
        <v>0</v>
      </c>
      <c r="J113" s="53">
        <f t="shared" si="39"/>
        <v>0</v>
      </c>
      <c r="K113" s="53">
        <f t="shared" si="39"/>
        <v>1059</v>
      </c>
      <c r="L113" s="53">
        <f t="shared" si="39"/>
        <v>0</v>
      </c>
      <c r="M113" s="52">
        <f t="shared" si="39"/>
        <v>-6004</v>
      </c>
      <c r="N113" s="63">
        <f>M113/F113</f>
        <v>-0.623109215353561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</row>
    <row r="114" ht="17" customHeight="true" spans="1:14">
      <c r="A114" s="23">
        <v>75</v>
      </c>
      <c r="B114" s="32" t="s">
        <v>119</v>
      </c>
      <c r="C114" s="23" t="s">
        <v>202</v>
      </c>
      <c r="D114" s="23"/>
      <c r="E114" s="23"/>
      <c r="F114" s="47">
        <f>VLOOKUP(B:B,[1]省级资金!$B:$G,6,0)+VLOOKUP(B:B,[1]省级资金!$B:$N,13,0)+VLOOKUP(B:B,[1]省级资金!$B:$P,15,0)</f>
        <v>1660.65</v>
      </c>
      <c r="G114" s="42">
        <f t="shared" si="37"/>
        <v>410</v>
      </c>
      <c r="H114" s="42">
        <f>VLOOKUP(B:B,'[3]1.4（定稿)'!$B:$BA,52,0)</f>
        <v>344</v>
      </c>
      <c r="I114" s="42">
        <f>-VLOOKUP(B:B,'[3]1.4（定稿)'!$B:$AV,47,0)</f>
        <v>0</v>
      </c>
      <c r="J114" s="42"/>
      <c r="K114" s="44">
        <f>VLOOKUP(B:B,'[4]12.30'!$B:$F,5,0)</f>
        <v>66</v>
      </c>
      <c r="L114" s="42"/>
      <c r="M114" s="47">
        <f t="shared" si="38"/>
        <v>-1079</v>
      </c>
      <c r="N114" s="63">
        <f t="shared" ref="N112:N117" si="40">M114/F114</f>
        <v>-0.649745581549393</v>
      </c>
    </row>
    <row r="115" ht="17" customHeight="true" spans="1:14">
      <c r="A115" s="23">
        <v>76</v>
      </c>
      <c r="B115" s="32" t="s">
        <v>120</v>
      </c>
      <c r="C115" s="23" t="s">
        <v>203</v>
      </c>
      <c r="D115" s="23">
        <v>2017</v>
      </c>
      <c r="E115" s="23"/>
      <c r="F115" s="47">
        <f>VLOOKUP(B:B,[1]省级资金!$B:$G,6,0)+VLOOKUP(B:B,[1]省级资金!$B:$N,13,0)+VLOOKUP(B:B,[1]省级资金!$B:$P,15,0)</f>
        <v>2384.2</v>
      </c>
      <c r="G115" s="42">
        <f t="shared" si="37"/>
        <v>875</v>
      </c>
      <c r="H115" s="42">
        <f>VLOOKUP(B:B,'[3]1.4（定稿)'!$B:$BA,52,0)</f>
        <v>638</v>
      </c>
      <c r="I115" s="42">
        <f>-VLOOKUP(B:B,'[3]1.4（定稿)'!$B:$AV,47,0)</f>
        <v>0</v>
      </c>
      <c r="J115" s="42"/>
      <c r="K115" s="44">
        <f>VLOOKUP(B:B,'[4]12.30'!$B:$F,5,0)</f>
        <v>237</v>
      </c>
      <c r="L115" s="42"/>
      <c r="M115" s="47">
        <f t="shared" si="38"/>
        <v>-1263</v>
      </c>
      <c r="N115" s="63">
        <f t="shared" si="40"/>
        <v>-0.529737438134385</v>
      </c>
    </row>
    <row r="116" ht="17" customHeight="true" spans="1:14">
      <c r="A116" s="23">
        <v>77</v>
      </c>
      <c r="B116" s="32" t="s">
        <v>121</v>
      </c>
      <c r="C116" s="23" t="s">
        <v>203</v>
      </c>
      <c r="D116" s="23">
        <v>2018</v>
      </c>
      <c r="E116" s="23"/>
      <c r="F116" s="47">
        <f>VLOOKUP(B:B,[1]省级资金!$B:$G,6,0)+VLOOKUP(B:B,[1]省级资金!$B:$N,13,0)+VLOOKUP(B:B,[1]省级资金!$B:$P,15,0)</f>
        <v>5590.7</v>
      </c>
      <c r="G116" s="42">
        <f t="shared" si="37"/>
        <v>1351</v>
      </c>
      <c r="H116" s="42">
        <f>VLOOKUP(B:B,'[3]1.4（定稿)'!$B:$BA,52,0)</f>
        <v>595</v>
      </c>
      <c r="I116" s="42">
        <f>-VLOOKUP(B:B,'[3]1.4（定稿)'!$B:$AV,47,0)</f>
        <v>0</v>
      </c>
      <c r="J116" s="42"/>
      <c r="K116" s="44">
        <f>VLOOKUP(B:B,'[4]12.30'!$B:$F,5,0)</f>
        <v>756</v>
      </c>
      <c r="L116" s="42"/>
      <c r="M116" s="47">
        <f t="shared" si="38"/>
        <v>-3662</v>
      </c>
      <c r="N116" s="63">
        <f t="shared" si="40"/>
        <v>-0.655016366465738</v>
      </c>
    </row>
    <row r="117" s="6" customFormat="true" ht="17" customHeight="true" spans="1:47">
      <c r="A117" s="25"/>
      <c r="B117" s="26" t="s">
        <v>122</v>
      </c>
      <c r="C117" s="27">
        <v>1</v>
      </c>
      <c r="D117" s="27"/>
      <c r="E117" s="27"/>
      <c r="F117" s="50">
        <f t="shared" ref="F117:M117" si="41">F118+F119</f>
        <v>10562.5</v>
      </c>
      <c r="G117" s="51">
        <f t="shared" si="41"/>
        <v>11931</v>
      </c>
      <c r="H117" s="46">
        <f t="shared" si="41"/>
        <v>10012</v>
      </c>
      <c r="I117" s="51">
        <f t="shared" si="41"/>
        <v>100</v>
      </c>
      <c r="J117" s="51">
        <f t="shared" si="41"/>
        <v>0</v>
      </c>
      <c r="K117" s="51">
        <f t="shared" si="41"/>
        <v>1589</v>
      </c>
      <c r="L117" s="51">
        <f t="shared" si="41"/>
        <v>330</v>
      </c>
      <c r="M117" s="50">
        <f t="shared" si="41"/>
        <v>2462</v>
      </c>
      <c r="N117" s="66">
        <f t="shared" si="40"/>
        <v>0.23308875739645</v>
      </c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</row>
    <row r="118" ht="17" customHeight="true" spans="1:14">
      <c r="A118" s="21"/>
      <c r="B118" s="28" t="s">
        <v>123</v>
      </c>
      <c r="C118" s="23">
        <v>2</v>
      </c>
      <c r="D118" s="23"/>
      <c r="E118" s="23"/>
      <c r="F118" s="47">
        <f>VLOOKUP(B:B,[1]省级资金!$B:$G,6,0)+VLOOKUP(B:B,[1]省级资金!$B:$N,13,0)+VLOOKUP(B:B,[1]省级资金!$B:$P,15,0)</f>
        <v>40</v>
      </c>
      <c r="G118" s="42">
        <f t="shared" ref="G118:G129" si="42">H118+K118+L118</f>
        <v>39</v>
      </c>
      <c r="H118" s="42">
        <f>VLOOKUP(B:B,'[3]1.4（定稿)'!$B:$BA,52,0)</f>
        <v>0</v>
      </c>
      <c r="I118" s="42"/>
      <c r="J118" s="42"/>
      <c r="K118" s="44">
        <v>39</v>
      </c>
      <c r="L118" s="42"/>
      <c r="M118" s="47">
        <f t="shared" ref="M118:M129" si="43">ROUND(G118-F118*298699.91/333127,0)</f>
        <v>3</v>
      </c>
      <c r="N118" s="63">
        <f t="shared" ref="N118:N130" si="44">M118/F118</f>
        <v>0.075</v>
      </c>
    </row>
    <row r="119" s="7" customFormat="true" ht="17" customHeight="true" spans="1:47">
      <c r="A119" s="29"/>
      <c r="B119" s="30" t="s">
        <v>25</v>
      </c>
      <c r="C119" s="31">
        <v>3</v>
      </c>
      <c r="D119" s="31"/>
      <c r="E119" s="31"/>
      <c r="F119" s="52">
        <f t="shared" ref="F119:M119" si="45">SUM(F120:F129)</f>
        <v>10522.5</v>
      </c>
      <c r="G119" s="53">
        <f t="shared" si="45"/>
        <v>11892</v>
      </c>
      <c r="H119" s="46">
        <f t="shared" si="45"/>
        <v>10012</v>
      </c>
      <c r="I119" s="53">
        <f t="shared" si="45"/>
        <v>100</v>
      </c>
      <c r="J119" s="53">
        <f t="shared" si="45"/>
        <v>0</v>
      </c>
      <c r="K119" s="53">
        <f t="shared" si="45"/>
        <v>1550</v>
      </c>
      <c r="L119" s="53">
        <f t="shared" si="45"/>
        <v>330</v>
      </c>
      <c r="M119" s="52">
        <f t="shared" si="45"/>
        <v>2459</v>
      </c>
      <c r="N119" s="63">
        <f t="shared" si="44"/>
        <v>0.233689712520789</v>
      </c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</row>
    <row r="120" ht="17" customHeight="true" spans="1:14">
      <c r="A120" s="23">
        <v>78</v>
      </c>
      <c r="B120" s="32" t="s">
        <v>124</v>
      </c>
      <c r="C120" s="23" t="s">
        <v>202</v>
      </c>
      <c r="D120" s="23"/>
      <c r="E120" s="23"/>
      <c r="F120" s="47">
        <f>VLOOKUP(B:B,[1]省级资金!$B:$G,6,0)+VLOOKUP(B:B,[1]省级资金!$B:$N,13,0)+VLOOKUP(B:B,[1]省级资金!$B:$P,15,0)</f>
        <v>576</v>
      </c>
      <c r="G120" s="42">
        <f t="shared" si="42"/>
        <v>815</v>
      </c>
      <c r="H120" s="42">
        <f>VLOOKUP(B:B,'[3]1.4（定稿)'!$B:$BA,52,0)</f>
        <v>732</v>
      </c>
      <c r="I120" s="42">
        <f>-VLOOKUP(B:B,'[3]1.4（定稿)'!$B:$AV,47,0)</f>
        <v>0</v>
      </c>
      <c r="J120" s="42"/>
      <c r="K120" s="44">
        <f>VLOOKUP(B:B,'[4]12.30'!$B:$F,5,0)</f>
        <v>83</v>
      </c>
      <c r="L120" s="42"/>
      <c r="M120" s="47">
        <f t="shared" si="43"/>
        <v>299</v>
      </c>
      <c r="N120" s="63">
        <f t="shared" si="44"/>
        <v>0.519097222222222</v>
      </c>
    </row>
    <row r="121" ht="17" customHeight="true" spans="1:14">
      <c r="A121" s="23">
        <v>79</v>
      </c>
      <c r="B121" s="32" t="s">
        <v>125</v>
      </c>
      <c r="C121" s="23" t="s">
        <v>203</v>
      </c>
      <c r="D121" s="23">
        <v>2018</v>
      </c>
      <c r="E121" s="23"/>
      <c r="F121" s="47">
        <f>VLOOKUP(B:B,[1]省级资金!$B:$G,6,0)+VLOOKUP(B:B,[1]省级资金!$B:$N,13,0)+VLOOKUP(B:B,[1]省级资金!$B:$P,15,0)</f>
        <v>895</v>
      </c>
      <c r="G121" s="42">
        <f t="shared" si="42"/>
        <v>918</v>
      </c>
      <c r="H121" s="42">
        <f>VLOOKUP(B:B,'[3]1.4（定稿)'!$B:$BA,52,0)</f>
        <v>852</v>
      </c>
      <c r="I121" s="42">
        <f>-VLOOKUP(B:B,'[3]1.4（定稿)'!$B:$AV,47,0)</f>
        <v>0</v>
      </c>
      <c r="J121" s="42"/>
      <c r="K121" s="44">
        <f>VLOOKUP(B:B,'[4]12.30'!$B:$F,5,0)</f>
        <v>66</v>
      </c>
      <c r="L121" s="42"/>
      <c r="M121" s="47">
        <f t="shared" si="43"/>
        <v>115</v>
      </c>
      <c r="N121" s="63">
        <f t="shared" si="44"/>
        <v>0.128491620111732</v>
      </c>
    </row>
    <row r="122" ht="17" customHeight="true" spans="1:14">
      <c r="A122" s="23">
        <v>80</v>
      </c>
      <c r="B122" s="32" t="s">
        <v>126</v>
      </c>
      <c r="C122" s="23" t="s">
        <v>203</v>
      </c>
      <c r="D122" s="23">
        <v>2017</v>
      </c>
      <c r="E122" s="23"/>
      <c r="F122" s="47">
        <f>VLOOKUP(B:B,[1]省级资金!$B:$G,6,0)+VLOOKUP(B:B,[1]省级资金!$B:$N,13,0)+VLOOKUP(B:B,[1]省级资金!$B:$P,15,0)</f>
        <v>453</v>
      </c>
      <c r="G122" s="42">
        <f t="shared" si="42"/>
        <v>778</v>
      </c>
      <c r="H122" s="42">
        <f>VLOOKUP(B:B,'[3]1.4（定稿)'!$B:$BA,52,0)</f>
        <v>635</v>
      </c>
      <c r="I122" s="42">
        <f>-VLOOKUP(B:B,'[3]1.4（定稿)'!$B:$AV,47,0)</f>
        <v>0</v>
      </c>
      <c r="J122" s="42"/>
      <c r="K122" s="44">
        <f>VLOOKUP(B:B,'[4]12.30'!$B:$F,5,0)</f>
        <v>143</v>
      </c>
      <c r="L122" s="42"/>
      <c r="M122" s="47">
        <f t="shared" si="43"/>
        <v>372</v>
      </c>
      <c r="N122" s="63">
        <f t="shared" si="44"/>
        <v>0.821192052980132</v>
      </c>
    </row>
    <row r="123" ht="17" customHeight="true" spans="1:14">
      <c r="A123" s="23">
        <v>81</v>
      </c>
      <c r="B123" s="32" t="s">
        <v>127</v>
      </c>
      <c r="C123" s="23" t="s">
        <v>203</v>
      </c>
      <c r="D123" s="23">
        <v>2018</v>
      </c>
      <c r="E123" s="23"/>
      <c r="F123" s="47">
        <f>VLOOKUP(B:B,[1]省级资金!$B:$G,6,0)+VLOOKUP(B:B,[1]省级资金!$B:$N,13,0)+VLOOKUP(B:B,[1]省级资金!$B:$P,15,0)</f>
        <v>810</v>
      </c>
      <c r="G123" s="42">
        <f t="shared" si="42"/>
        <v>1265</v>
      </c>
      <c r="H123" s="42">
        <f>VLOOKUP(B:B,'[3]1.4（定稿)'!$B:$BA,52,0)</f>
        <v>839</v>
      </c>
      <c r="I123" s="42">
        <f>-VLOOKUP(B:B,'[3]1.4（定稿)'!$B:$AV,47,0)</f>
        <v>0</v>
      </c>
      <c r="J123" s="42"/>
      <c r="K123" s="44">
        <f>VLOOKUP(B:B,'[4]12.30'!$B:$F,5,0)</f>
        <v>96</v>
      </c>
      <c r="L123" s="42">
        <f>VLOOKUP(B:B,[2]投资计划!$A:$B,2,0)</f>
        <v>330</v>
      </c>
      <c r="M123" s="47">
        <f t="shared" si="43"/>
        <v>539</v>
      </c>
      <c r="N123" s="63">
        <f t="shared" si="44"/>
        <v>0.665432098765432</v>
      </c>
    </row>
    <row r="124" ht="17" customHeight="true" spans="1:14">
      <c r="A124" s="23">
        <v>82</v>
      </c>
      <c r="B124" s="32" t="s">
        <v>128</v>
      </c>
      <c r="C124" s="23" t="s">
        <v>203</v>
      </c>
      <c r="D124" s="23">
        <v>2017</v>
      </c>
      <c r="E124" s="23"/>
      <c r="F124" s="47">
        <f>VLOOKUP(B:B,[1]省级资金!$B:$G,6,0)+VLOOKUP(B:B,[1]省级资金!$B:$N,13,0)+VLOOKUP(B:B,[1]省级资金!$B:$P,15,0)</f>
        <v>489</v>
      </c>
      <c r="G124" s="42">
        <f t="shared" si="42"/>
        <v>701</v>
      </c>
      <c r="H124" s="42">
        <f>VLOOKUP(B:B,'[3]1.4（定稿)'!$B:$BA,52,0)</f>
        <v>635</v>
      </c>
      <c r="I124" s="42">
        <f>-VLOOKUP(B:B,'[3]1.4（定稿)'!$B:$AV,47,0)</f>
        <v>0</v>
      </c>
      <c r="J124" s="42"/>
      <c r="K124" s="44">
        <f>VLOOKUP(B:B,'[4]12.30'!$B:$F,5,0)</f>
        <v>66</v>
      </c>
      <c r="L124" s="42"/>
      <c r="M124" s="47">
        <f t="shared" si="43"/>
        <v>263</v>
      </c>
      <c r="N124" s="63">
        <f t="shared" si="44"/>
        <v>0.537832310838446</v>
      </c>
    </row>
    <row r="125" ht="17" customHeight="true" spans="1:14">
      <c r="A125" s="23">
        <v>83</v>
      </c>
      <c r="B125" s="32" t="s">
        <v>129</v>
      </c>
      <c r="C125" s="23" t="s">
        <v>203</v>
      </c>
      <c r="D125" s="23">
        <v>2018</v>
      </c>
      <c r="E125" s="23"/>
      <c r="F125" s="47">
        <f>VLOOKUP(B:B,[1]省级资金!$B:$G,6,0)+VLOOKUP(B:B,[1]省级资金!$B:$N,13,0)+VLOOKUP(B:B,[1]省级资金!$B:$P,15,0)</f>
        <v>986</v>
      </c>
      <c r="G125" s="42">
        <f t="shared" si="42"/>
        <v>1087</v>
      </c>
      <c r="H125" s="42">
        <f>VLOOKUP(B:B,'[3]1.4（定稿)'!$B:$BA,52,0)</f>
        <v>1007</v>
      </c>
      <c r="I125" s="42">
        <f>-VLOOKUP(B:B,'[3]1.4（定稿)'!$B:$AV,47,0)</f>
        <v>0</v>
      </c>
      <c r="J125" s="42"/>
      <c r="K125" s="44">
        <f>VLOOKUP(B:B,'[4]12.30'!$B:$F,5,0)</f>
        <v>80</v>
      </c>
      <c r="L125" s="42"/>
      <c r="M125" s="47">
        <f t="shared" si="43"/>
        <v>203</v>
      </c>
      <c r="N125" s="63">
        <f t="shared" si="44"/>
        <v>0.205882352941176</v>
      </c>
    </row>
    <row r="126" ht="17" customHeight="true" spans="1:14">
      <c r="A126" s="23">
        <v>84</v>
      </c>
      <c r="B126" s="32" t="s">
        <v>130</v>
      </c>
      <c r="C126" s="23" t="s">
        <v>203</v>
      </c>
      <c r="D126" s="23">
        <v>2018</v>
      </c>
      <c r="E126" s="23"/>
      <c r="F126" s="47">
        <f>VLOOKUP(B:B,[1]省级资金!$B:$G,6,0)+VLOOKUP(B:B,[1]省级资金!$B:$N,13,0)+VLOOKUP(B:B,[1]省级资金!$B:$P,15,0)</f>
        <v>810</v>
      </c>
      <c r="G126" s="42">
        <f t="shared" si="42"/>
        <v>704</v>
      </c>
      <c r="H126" s="42">
        <f>VLOOKUP(B:B,'[3]1.4（定稿)'!$B:$BA,52,0)</f>
        <v>638</v>
      </c>
      <c r="I126" s="42">
        <f>-VLOOKUP(B:B,'[3]1.4（定稿)'!$B:$AV,47,0)</f>
        <v>0</v>
      </c>
      <c r="J126" s="42"/>
      <c r="K126" s="44">
        <f>VLOOKUP(B:B,'[4]12.30'!$B:$F,5,0)</f>
        <v>66</v>
      </c>
      <c r="L126" s="42"/>
      <c r="M126" s="47">
        <f t="shared" si="43"/>
        <v>-22</v>
      </c>
      <c r="N126" s="63">
        <f t="shared" si="44"/>
        <v>-0.0271604938271605</v>
      </c>
    </row>
    <row r="127" ht="17" customHeight="true" spans="1:14">
      <c r="A127" s="23">
        <v>85</v>
      </c>
      <c r="B127" s="32" t="s">
        <v>131</v>
      </c>
      <c r="C127" s="23" t="s">
        <v>202</v>
      </c>
      <c r="D127" s="23"/>
      <c r="E127" s="23"/>
      <c r="F127" s="47">
        <f>VLOOKUP(B:B,[1]省级资金!$B:$G,6,0)+VLOOKUP(B:B,[1]省级资金!$B:$N,13,0)+VLOOKUP(B:B,[1]省级资金!$B:$P,15,0)</f>
        <v>664</v>
      </c>
      <c r="G127" s="42">
        <f t="shared" si="42"/>
        <v>1447</v>
      </c>
      <c r="H127" s="42">
        <f>VLOOKUP(B:B,'[3]1.4（定稿)'!$B:$BA,52,0)</f>
        <v>736</v>
      </c>
      <c r="I127" s="42">
        <f>-VLOOKUP(B:B,'[3]1.4（定稿)'!$B:$AV,47,0)</f>
        <v>0</v>
      </c>
      <c r="J127" s="42"/>
      <c r="K127" s="44">
        <f>VLOOKUP(B:B,'[4]12.30'!$B:$F,5,0)</f>
        <v>711</v>
      </c>
      <c r="L127" s="42"/>
      <c r="M127" s="47">
        <f t="shared" si="43"/>
        <v>852</v>
      </c>
      <c r="N127" s="63">
        <f t="shared" si="44"/>
        <v>1.28313253012048</v>
      </c>
    </row>
    <row r="128" ht="17" customHeight="true" spans="1:14">
      <c r="A128" s="23">
        <v>86</v>
      </c>
      <c r="B128" s="32" t="s">
        <v>132</v>
      </c>
      <c r="C128" s="23" t="s">
        <v>204</v>
      </c>
      <c r="D128" s="23">
        <v>2019</v>
      </c>
      <c r="E128" s="23" t="s">
        <v>40</v>
      </c>
      <c r="F128" s="47">
        <f>VLOOKUP(B:B,[1]省级资金!$B:$G,6,0)+VLOOKUP(B:B,[1]省级资金!$B:$N,13,0)+VLOOKUP(B:B,[1]省级资金!$B:$P,15,0)</f>
        <v>4417.5</v>
      </c>
      <c r="G128" s="42">
        <f t="shared" si="42"/>
        <v>3572</v>
      </c>
      <c r="H128" s="42">
        <f>VLOOKUP(B:B,'[3]1.4（定稿)'!$B:$BA,52,0)</f>
        <v>3344</v>
      </c>
      <c r="I128" s="42">
        <f>-VLOOKUP(B:B,'[3]1.4（定稿)'!$B:$AV,47,0)</f>
        <v>100</v>
      </c>
      <c r="J128" s="42"/>
      <c r="K128" s="44">
        <f>VLOOKUP(B:B,'[4]12.30'!$B:$F,5,0)</f>
        <v>228</v>
      </c>
      <c r="L128" s="42"/>
      <c r="M128" s="47">
        <f t="shared" si="43"/>
        <v>-389</v>
      </c>
      <c r="N128" s="63">
        <f t="shared" si="44"/>
        <v>-0.088058856819468</v>
      </c>
    </row>
    <row r="129" ht="17" customHeight="true" spans="1:14">
      <c r="A129" s="23">
        <v>87</v>
      </c>
      <c r="B129" s="32" t="s">
        <v>133</v>
      </c>
      <c r="C129" s="23" t="s">
        <v>202</v>
      </c>
      <c r="D129" s="23"/>
      <c r="E129" s="23"/>
      <c r="F129" s="47">
        <f>VLOOKUP(B:B,[1]省级资金!$B:$G,6,0)+VLOOKUP(B:B,[1]省级资金!$B:$N,13,0)+VLOOKUP(B:B,[1]省级资金!$B:$P,15,0)</f>
        <v>422</v>
      </c>
      <c r="G129" s="42">
        <f t="shared" si="42"/>
        <v>605</v>
      </c>
      <c r="H129" s="42">
        <f>VLOOKUP(B:B,'[3]1.4（定稿)'!$B:$BA,52,0)</f>
        <v>594</v>
      </c>
      <c r="I129" s="42">
        <f>-VLOOKUP(B:B,'[3]1.4（定稿)'!$B:$AV,47,0)</f>
        <v>0</v>
      </c>
      <c r="J129" s="42"/>
      <c r="K129" s="44">
        <f>VLOOKUP(B:B,'[4]12.30'!$B:$F,5,0)</f>
        <v>11</v>
      </c>
      <c r="L129" s="42"/>
      <c r="M129" s="47">
        <f t="shared" si="43"/>
        <v>227</v>
      </c>
      <c r="N129" s="63">
        <f t="shared" si="44"/>
        <v>0.537914691943128</v>
      </c>
    </row>
    <row r="130" s="6" customFormat="true" ht="17" customHeight="true" spans="1:47">
      <c r="A130" s="25"/>
      <c r="B130" s="26" t="s">
        <v>134</v>
      </c>
      <c r="C130" s="27">
        <v>1</v>
      </c>
      <c r="D130" s="27"/>
      <c r="E130" s="27"/>
      <c r="F130" s="50">
        <f t="shared" ref="F130:M130" si="46">F131+F132</f>
        <v>15451.5</v>
      </c>
      <c r="G130" s="51">
        <f t="shared" si="46"/>
        <v>19824</v>
      </c>
      <c r="H130" s="46">
        <f t="shared" si="46"/>
        <v>17137</v>
      </c>
      <c r="I130" s="51">
        <f t="shared" si="46"/>
        <v>0</v>
      </c>
      <c r="J130" s="51">
        <f t="shared" si="46"/>
        <v>0</v>
      </c>
      <c r="K130" s="51">
        <f t="shared" si="46"/>
        <v>2292</v>
      </c>
      <c r="L130" s="51">
        <f t="shared" si="46"/>
        <v>395</v>
      </c>
      <c r="M130" s="50">
        <f t="shared" si="46"/>
        <v>5970</v>
      </c>
      <c r="N130" s="66">
        <f t="shared" si="44"/>
        <v>0.386370255315018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</row>
    <row r="131" ht="17" customHeight="true" spans="1:14">
      <c r="A131" s="21"/>
      <c r="B131" s="28" t="s">
        <v>135</v>
      </c>
      <c r="C131" s="23">
        <v>2</v>
      </c>
      <c r="D131" s="23"/>
      <c r="E131" s="23"/>
      <c r="F131" s="47">
        <f>VLOOKUP(B:B,[1]省级资金!$B:$G,6,0)+VLOOKUP(B:B,[1]省级资金!$B:$N,13,0)+VLOOKUP(B:B,[1]省级资金!$B:$P,15,0)</f>
        <v>0</v>
      </c>
      <c r="G131" s="42">
        <f t="shared" ref="G131:G144" si="47">H131+K131+L131</f>
        <v>59</v>
      </c>
      <c r="H131" s="42">
        <f>VLOOKUP(B:B,'[3]1.4（定稿)'!$B:$BA,52,0)</f>
        <v>0</v>
      </c>
      <c r="I131" s="42"/>
      <c r="J131" s="42"/>
      <c r="K131" s="44">
        <v>59</v>
      </c>
      <c r="L131" s="42"/>
      <c r="M131" s="47">
        <f t="shared" ref="M131:M144" si="48">ROUND(G131-F131*298699.91/333127,0)</f>
        <v>59</v>
      </c>
      <c r="N131" s="63" t="e">
        <f t="shared" ref="N131:N145" si="49">M131/F131</f>
        <v>#DIV/0!</v>
      </c>
    </row>
    <row r="132" s="7" customFormat="true" ht="17" customHeight="true" spans="1:47">
      <c r="A132" s="29"/>
      <c r="B132" s="30" t="s">
        <v>25</v>
      </c>
      <c r="C132" s="31">
        <v>3</v>
      </c>
      <c r="D132" s="31"/>
      <c r="E132" s="31"/>
      <c r="F132" s="52">
        <f t="shared" ref="F132:M132" si="50">SUM(F133:F144)</f>
        <v>15451.5</v>
      </c>
      <c r="G132" s="53">
        <f t="shared" si="50"/>
        <v>19765</v>
      </c>
      <c r="H132" s="46">
        <f t="shared" si="50"/>
        <v>17137</v>
      </c>
      <c r="I132" s="53">
        <f t="shared" si="50"/>
        <v>0</v>
      </c>
      <c r="J132" s="53">
        <f t="shared" si="50"/>
        <v>0</v>
      </c>
      <c r="K132" s="53">
        <f t="shared" si="50"/>
        <v>2233</v>
      </c>
      <c r="L132" s="53">
        <f t="shared" si="50"/>
        <v>395</v>
      </c>
      <c r="M132" s="52">
        <f t="shared" si="50"/>
        <v>5911</v>
      </c>
      <c r="N132" s="63">
        <f t="shared" si="49"/>
        <v>0.38255185580688</v>
      </c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</row>
    <row r="133" ht="17" customHeight="true" spans="1:14">
      <c r="A133" s="23">
        <v>88</v>
      </c>
      <c r="B133" s="32" t="s">
        <v>136</v>
      </c>
      <c r="C133" s="23" t="s">
        <v>202</v>
      </c>
      <c r="D133" s="23"/>
      <c r="E133" s="23"/>
      <c r="F133" s="47">
        <f>VLOOKUP(B:B,[1]省级资金!$B:$G,6,0)+VLOOKUP(B:B,[1]省级资金!$B:$N,13,0)+VLOOKUP(B:B,[1]省级资金!$B:$P,15,0)</f>
        <v>473</v>
      </c>
      <c r="G133" s="42">
        <f t="shared" si="47"/>
        <v>533</v>
      </c>
      <c r="H133" s="42">
        <f>VLOOKUP(B:B,'[3]1.4（定稿)'!$B:$BA,52,0)</f>
        <v>303</v>
      </c>
      <c r="I133" s="42">
        <f>-VLOOKUP(B:B,'[3]1.4（定稿)'!$B:$AV,47,0)</f>
        <v>0</v>
      </c>
      <c r="J133" s="42"/>
      <c r="K133" s="44">
        <f>VLOOKUP(B:B,'[4]12.30'!$B:$F,5,0)</f>
        <v>230</v>
      </c>
      <c r="L133" s="42"/>
      <c r="M133" s="47">
        <f t="shared" si="48"/>
        <v>109</v>
      </c>
      <c r="N133" s="63">
        <f t="shared" si="49"/>
        <v>0.230443974630021</v>
      </c>
    </row>
    <row r="134" ht="17" customHeight="true" spans="1:14">
      <c r="A134" s="23">
        <v>89</v>
      </c>
      <c r="B134" s="32" t="s">
        <v>137</v>
      </c>
      <c r="C134" s="23" t="s">
        <v>203</v>
      </c>
      <c r="D134" s="23">
        <v>2018</v>
      </c>
      <c r="E134" s="23"/>
      <c r="F134" s="47">
        <f>VLOOKUP(B:B,[1]省级资金!$B:$G,6,0)+VLOOKUP(B:B,[1]省级资金!$B:$N,13,0)+VLOOKUP(B:B,[1]省级资金!$B:$P,15,0)</f>
        <v>2677</v>
      </c>
      <c r="G134" s="42">
        <f t="shared" si="47"/>
        <v>574</v>
      </c>
      <c r="H134" s="42">
        <f>VLOOKUP(B:B,'[3]1.4（定稿)'!$B:$BA,52,0)</f>
        <v>496</v>
      </c>
      <c r="I134" s="42">
        <f>-VLOOKUP(B:B,'[3]1.4（定稿)'!$B:$AV,47,0)</f>
        <v>0</v>
      </c>
      <c r="J134" s="42"/>
      <c r="K134" s="44">
        <f>VLOOKUP(B:B,'[4]12.30'!$B:$F,5,0)</f>
        <v>78</v>
      </c>
      <c r="L134" s="42"/>
      <c r="M134" s="47">
        <f t="shared" si="48"/>
        <v>-1826</v>
      </c>
      <c r="N134" s="63">
        <f t="shared" si="49"/>
        <v>-0.68210683601046</v>
      </c>
    </row>
    <row r="135" ht="17" customHeight="true" spans="1:14">
      <c r="A135" s="23">
        <v>90</v>
      </c>
      <c r="B135" s="32" t="s">
        <v>138</v>
      </c>
      <c r="C135" s="23" t="s">
        <v>203</v>
      </c>
      <c r="D135" s="23">
        <v>2017</v>
      </c>
      <c r="E135" s="23"/>
      <c r="F135" s="47">
        <f>VLOOKUP(B:B,[1]省级资金!$B:$G,6,0)+VLOOKUP(B:B,[1]省级资金!$B:$N,13,0)+VLOOKUP(B:B,[1]省级资金!$B:$P,15,0)</f>
        <v>406.5</v>
      </c>
      <c r="G135" s="42">
        <f t="shared" si="47"/>
        <v>1077</v>
      </c>
      <c r="H135" s="42">
        <f>VLOOKUP(B:B,'[3]1.4（定稿)'!$B:$BA,52,0)</f>
        <v>554</v>
      </c>
      <c r="I135" s="42">
        <f>-VLOOKUP(B:B,'[3]1.4（定稿)'!$B:$AV,47,0)</f>
        <v>0</v>
      </c>
      <c r="J135" s="42"/>
      <c r="K135" s="44">
        <f>VLOOKUP(B:B,'[4]12.30'!$B:$F,5,0)</f>
        <v>128</v>
      </c>
      <c r="L135" s="42">
        <f>VLOOKUP(B:B,[2]投资计划!$A:$B,2,0)</f>
        <v>395</v>
      </c>
      <c r="M135" s="47">
        <f t="shared" si="48"/>
        <v>713</v>
      </c>
      <c r="N135" s="63">
        <f t="shared" si="49"/>
        <v>1.7539975399754</v>
      </c>
    </row>
    <row r="136" ht="17" customHeight="true" spans="1:14">
      <c r="A136" s="23">
        <v>91</v>
      </c>
      <c r="B136" s="32" t="s">
        <v>139</v>
      </c>
      <c r="C136" s="23" t="s">
        <v>203</v>
      </c>
      <c r="D136" s="23">
        <v>2017</v>
      </c>
      <c r="E136" s="23"/>
      <c r="F136" s="47">
        <f>VLOOKUP(B:B,[1]省级资金!$B:$G,6,0)+VLOOKUP(B:B,[1]省级资金!$B:$N,13,0)+VLOOKUP(B:B,[1]省级资金!$B:$P,15,0)</f>
        <v>467</v>
      </c>
      <c r="G136" s="42">
        <f t="shared" si="47"/>
        <v>994</v>
      </c>
      <c r="H136" s="42">
        <f>VLOOKUP(B:B,'[3]1.4（定稿)'!$B:$BA,52,0)</f>
        <v>866</v>
      </c>
      <c r="I136" s="42">
        <f>-VLOOKUP(B:B,'[3]1.4（定稿)'!$B:$AV,47,0)</f>
        <v>0</v>
      </c>
      <c r="J136" s="42"/>
      <c r="K136" s="44">
        <f>VLOOKUP(B:B,'[4]12.30'!$B:$F,5,0)</f>
        <v>128</v>
      </c>
      <c r="L136" s="42"/>
      <c r="M136" s="47">
        <f t="shared" si="48"/>
        <v>575</v>
      </c>
      <c r="N136" s="63">
        <f t="shared" si="49"/>
        <v>1.23126338329764</v>
      </c>
    </row>
    <row r="137" ht="17" customHeight="true" spans="1:14">
      <c r="A137" s="23">
        <v>92</v>
      </c>
      <c r="B137" s="32" t="s">
        <v>140</v>
      </c>
      <c r="C137" s="23" t="s">
        <v>203</v>
      </c>
      <c r="D137" s="23">
        <v>2019</v>
      </c>
      <c r="E137" s="23" t="s">
        <v>38</v>
      </c>
      <c r="F137" s="47">
        <f>VLOOKUP(B:B,[1]省级资金!$B:$G,6,0)+VLOOKUP(B:B,[1]省级资金!$B:$N,13,0)+VLOOKUP(B:B,[1]省级资金!$B:$P,15,0)</f>
        <v>2261</v>
      </c>
      <c r="G137" s="42">
        <f t="shared" si="47"/>
        <v>2896</v>
      </c>
      <c r="H137" s="42">
        <f>VLOOKUP(B:B,'[3]1.4（定稿)'!$B:$BA,52,0)</f>
        <v>2823</v>
      </c>
      <c r="I137" s="42">
        <f>-VLOOKUP(B:B,'[3]1.4（定稿)'!$B:$AV,47,0)</f>
        <v>0</v>
      </c>
      <c r="J137" s="42"/>
      <c r="K137" s="44">
        <f>VLOOKUP(B:B,'[4]12.30'!$B:$F,5,0)</f>
        <v>73</v>
      </c>
      <c r="L137" s="42"/>
      <c r="M137" s="47">
        <f t="shared" si="48"/>
        <v>869</v>
      </c>
      <c r="N137" s="63">
        <f t="shared" si="49"/>
        <v>0.384343210968598</v>
      </c>
    </row>
    <row r="138" ht="17" customHeight="true" spans="1:14">
      <c r="A138" s="23">
        <v>93</v>
      </c>
      <c r="B138" s="32" t="s">
        <v>141</v>
      </c>
      <c r="C138" s="23" t="s">
        <v>203</v>
      </c>
      <c r="D138" s="23">
        <v>2018</v>
      </c>
      <c r="E138" s="23" t="s">
        <v>38</v>
      </c>
      <c r="F138" s="47">
        <f>VLOOKUP(B:B,[1]省级资金!$B:$G,6,0)+VLOOKUP(B:B,[1]省级资金!$B:$N,13,0)+VLOOKUP(B:B,[1]省级资金!$B:$P,15,0)</f>
        <v>2384</v>
      </c>
      <c r="G138" s="42">
        <f t="shared" si="47"/>
        <v>2545</v>
      </c>
      <c r="H138" s="42">
        <f>VLOOKUP(B:B,'[3]1.4（定稿)'!$B:$BA,52,0)</f>
        <v>2401</v>
      </c>
      <c r="I138" s="42">
        <f>-VLOOKUP(B:B,'[3]1.4（定稿)'!$B:$AV,47,0)</f>
        <v>0</v>
      </c>
      <c r="J138" s="42"/>
      <c r="K138" s="44">
        <f>VLOOKUP(B:B,'[4]12.30'!$B:$F,5,0)</f>
        <v>144</v>
      </c>
      <c r="L138" s="42"/>
      <c r="M138" s="47">
        <f t="shared" si="48"/>
        <v>407</v>
      </c>
      <c r="N138" s="63">
        <f t="shared" si="49"/>
        <v>0.170721476510067</v>
      </c>
    </row>
    <row r="139" ht="17" customHeight="true" spans="1:14">
      <c r="A139" s="23">
        <v>94</v>
      </c>
      <c r="B139" s="32" t="s">
        <v>142</v>
      </c>
      <c r="C139" s="23" t="s">
        <v>203</v>
      </c>
      <c r="D139" s="23">
        <v>2017</v>
      </c>
      <c r="E139" s="23" t="s">
        <v>38</v>
      </c>
      <c r="F139" s="47">
        <f>VLOOKUP(B:B,[1]省级资金!$B:$G,6,0)+VLOOKUP(B:B,[1]省级资金!$B:$N,13,0)+VLOOKUP(B:B,[1]省级资金!$B:$P,15,0)</f>
        <v>644</v>
      </c>
      <c r="G139" s="42">
        <f t="shared" si="47"/>
        <v>1862</v>
      </c>
      <c r="H139" s="42">
        <f>VLOOKUP(B:B,'[3]1.4（定稿)'!$B:$BA,52,0)</f>
        <v>1682</v>
      </c>
      <c r="I139" s="42">
        <f>-VLOOKUP(B:B,'[3]1.4（定稿)'!$B:$AV,47,0)</f>
        <v>0</v>
      </c>
      <c r="J139" s="42"/>
      <c r="K139" s="44">
        <f>VLOOKUP(B:B,'[4]12.30'!$B:$F,5,0)</f>
        <v>180</v>
      </c>
      <c r="L139" s="42"/>
      <c r="M139" s="47">
        <f t="shared" si="48"/>
        <v>1285</v>
      </c>
      <c r="N139" s="63">
        <f t="shared" si="49"/>
        <v>1.99534161490683</v>
      </c>
    </row>
    <row r="140" ht="17" customHeight="true" spans="1:14">
      <c r="A140" s="23">
        <v>95</v>
      </c>
      <c r="B140" s="32" t="s">
        <v>143</v>
      </c>
      <c r="C140" s="23" t="s">
        <v>203</v>
      </c>
      <c r="D140" s="23">
        <v>2018</v>
      </c>
      <c r="E140" s="23" t="s">
        <v>38</v>
      </c>
      <c r="F140" s="47">
        <f>VLOOKUP(B:B,[1]省级资金!$B:$G,6,0)+VLOOKUP(B:B,[1]省级资金!$B:$N,13,0)+VLOOKUP(B:B,[1]省级资金!$B:$P,15,0)</f>
        <v>1298</v>
      </c>
      <c r="G140" s="42">
        <f t="shared" si="47"/>
        <v>1731</v>
      </c>
      <c r="H140" s="42">
        <f>VLOOKUP(B:B,'[3]1.4（定稿)'!$B:$BA,52,0)</f>
        <v>1616</v>
      </c>
      <c r="I140" s="42">
        <f>-VLOOKUP(B:B,'[3]1.4（定稿)'!$B:$AV,47,0)</f>
        <v>0</v>
      </c>
      <c r="J140" s="42"/>
      <c r="K140" s="44">
        <f>VLOOKUP(B:B,'[4]12.30'!$B:$F,5,0)</f>
        <v>115</v>
      </c>
      <c r="L140" s="42"/>
      <c r="M140" s="47">
        <f t="shared" si="48"/>
        <v>567</v>
      </c>
      <c r="N140" s="63">
        <f t="shared" si="49"/>
        <v>0.436825885978428</v>
      </c>
    </row>
    <row r="141" ht="17" customHeight="true" spans="1:14">
      <c r="A141" s="23">
        <v>96</v>
      </c>
      <c r="B141" s="32" t="s">
        <v>144</v>
      </c>
      <c r="C141" s="23" t="s">
        <v>203</v>
      </c>
      <c r="D141" s="23">
        <v>2019</v>
      </c>
      <c r="E141" s="23" t="s">
        <v>38</v>
      </c>
      <c r="F141" s="47">
        <f>VLOOKUP(B:B,[1]省级资金!$B:$G,6,0)+VLOOKUP(B:B,[1]省级资金!$B:$N,13,0)+VLOOKUP(B:B,[1]省级资金!$B:$P,15,0)</f>
        <v>1940</v>
      </c>
      <c r="G141" s="42">
        <f t="shared" si="47"/>
        <v>2725</v>
      </c>
      <c r="H141" s="42">
        <f>VLOOKUP(B:B,'[3]1.4（定稿)'!$B:$BA,52,0)</f>
        <v>2530</v>
      </c>
      <c r="I141" s="42">
        <f>-VLOOKUP(B:B,'[3]1.4（定稿)'!$B:$AV,47,0)</f>
        <v>0</v>
      </c>
      <c r="J141" s="42"/>
      <c r="K141" s="44">
        <f>VLOOKUP(B:B,'[4]12.30'!$B:$F,5,0)</f>
        <v>195</v>
      </c>
      <c r="L141" s="42"/>
      <c r="M141" s="47">
        <f t="shared" si="48"/>
        <v>985</v>
      </c>
      <c r="N141" s="63">
        <f t="shared" si="49"/>
        <v>0.507731958762887</v>
      </c>
    </row>
    <row r="142" ht="17" customHeight="true" spans="1:14">
      <c r="A142" s="23">
        <v>97</v>
      </c>
      <c r="B142" s="32" t="s">
        <v>145</v>
      </c>
      <c r="C142" s="23" t="s">
        <v>203</v>
      </c>
      <c r="D142" s="23">
        <v>2017</v>
      </c>
      <c r="E142" s="23" t="s">
        <v>38</v>
      </c>
      <c r="F142" s="47">
        <f>VLOOKUP(B:B,[1]省级资金!$B:$G,6,0)+VLOOKUP(B:B,[1]省级资金!$B:$N,13,0)+VLOOKUP(B:B,[1]省级资金!$B:$P,15,0)</f>
        <v>813</v>
      </c>
      <c r="G142" s="42">
        <f t="shared" si="47"/>
        <v>1776</v>
      </c>
      <c r="H142" s="42">
        <f>VLOOKUP(B:B,'[3]1.4（定稿)'!$B:$BA,52,0)</f>
        <v>1056</v>
      </c>
      <c r="I142" s="42">
        <f>-VLOOKUP(B:B,'[3]1.4（定稿)'!$B:$AV,47,0)</f>
        <v>0</v>
      </c>
      <c r="J142" s="42"/>
      <c r="K142" s="44">
        <f>VLOOKUP(B:B,'[4]12.30'!$B:$F,5,0)</f>
        <v>720</v>
      </c>
      <c r="L142" s="42"/>
      <c r="M142" s="47">
        <f t="shared" si="48"/>
        <v>1047</v>
      </c>
      <c r="N142" s="63">
        <f t="shared" si="49"/>
        <v>1.28782287822878</v>
      </c>
    </row>
    <row r="143" ht="17" customHeight="true" spans="1:14">
      <c r="A143" s="23">
        <v>98</v>
      </c>
      <c r="B143" s="32" t="s">
        <v>146</v>
      </c>
      <c r="C143" s="23" t="s">
        <v>203</v>
      </c>
      <c r="D143" s="23">
        <v>2019</v>
      </c>
      <c r="E143" s="23" t="s">
        <v>38</v>
      </c>
      <c r="F143" s="47">
        <f>VLOOKUP(B:B,[1]省级资金!$B:$G,6,0)+VLOOKUP(B:B,[1]省级资金!$B:$N,13,0)+VLOOKUP(B:B,[1]省级资金!$B:$P,15,0)</f>
        <v>1579</v>
      </c>
      <c r="G143" s="42">
        <f t="shared" si="47"/>
        <v>2083</v>
      </c>
      <c r="H143" s="42">
        <f>VLOOKUP(B:B,'[3]1.4（定稿)'!$B:$BA,52,0)</f>
        <v>1963</v>
      </c>
      <c r="I143" s="42">
        <f>-VLOOKUP(B:B,'[3]1.4（定稿)'!$B:$AV,47,0)</f>
        <v>0</v>
      </c>
      <c r="J143" s="42"/>
      <c r="K143" s="44">
        <f>VLOOKUP(B:B,'[4]12.30'!$B:$F,5,0)</f>
        <v>120</v>
      </c>
      <c r="L143" s="42"/>
      <c r="M143" s="47">
        <f t="shared" si="48"/>
        <v>667</v>
      </c>
      <c r="N143" s="63">
        <f t="shared" si="49"/>
        <v>0.422419252691577</v>
      </c>
    </row>
    <row r="144" ht="17" customHeight="true" spans="1:14">
      <c r="A144" s="23">
        <v>99</v>
      </c>
      <c r="B144" s="32" t="s">
        <v>147</v>
      </c>
      <c r="C144" s="23" t="s">
        <v>203</v>
      </c>
      <c r="D144" s="23">
        <v>2017</v>
      </c>
      <c r="E144" s="23"/>
      <c r="F144" s="47">
        <f>VLOOKUP(B:B,[1]省级资金!$B:$G,6,0)+VLOOKUP(B:B,[1]省级资金!$B:$N,13,0)+VLOOKUP(B:B,[1]省级资金!$B:$P,15,0)</f>
        <v>509</v>
      </c>
      <c r="G144" s="42">
        <f t="shared" si="47"/>
        <v>969</v>
      </c>
      <c r="H144" s="42">
        <f>VLOOKUP(B:B,'[3]1.4（定稿)'!$B:$BA,52,0)</f>
        <v>847</v>
      </c>
      <c r="I144" s="42">
        <f>-VLOOKUP(B:B,'[3]1.4（定稿)'!$B:$AV,47,0)</f>
        <v>0</v>
      </c>
      <c r="J144" s="42"/>
      <c r="K144" s="44">
        <f>VLOOKUP(B:B,'[4]12.30'!$B:$F,5,0)</f>
        <v>122</v>
      </c>
      <c r="L144" s="42"/>
      <c r="M144" s="47">
        <f t="shared" si="48"/>
        <v>513</v>
      </c>
      <c r="N144" s="63">
        <f t="shared" si="49"/>
        <v>1.00785854616896</v>
      </c>
    </row>
    <row r="145" s="6" customFormat="true" ht="17" customHeight="true" spans="1:47">
      <c r="A145" s="25"/>
      <c r="B145" s="26" t="s">
        <v>148</v>
      </c>
      <c r="C145" s="27">
        <v>1</v>
      </c>
      <c r="D145" s="27"/>
      <c r="E145" s="27"/>
      <c r="F145" s="50">
        <f t="shared" ref="F145:M145" si="51">F146+F147</f>
        <v>9766.85</v>
      </c>
      <c r="G145" s="51">
        <f t="shared" si="51"/>
        <v>12649</v>
      </c>
      <c r="H145" s="46">
        <f t="shared" si="51"/>
        <v>11400</v>
      </c>
      <c r="I145" s="51">
        <f t="shared" si="51"/>
        <v>0</v>
      </c>
      <c r="J145" s="51">
        <f t="shared" si="51"/>
        <v>0</v>
      </c>
      <c r="K145" s="51">
        <f t="shared" si="51"/>
        <v>1249</v>
      </c>
      <c r="L145" s="51">
        <f t="shared" si="51"/>
        <v>0</v>
      </c>
      <c r="M145" s="50">
        <f t="shared" si="51"/>
        <v>3890</v>
      </c>
      <c r="N145" s="66">
        <f t="shared" si="49"/>
        <v>0.398286038999268</v>
      </c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</row>
    <row r="146" ht="17" customHeight="true" spans="1:14">
      <c r="A146" s="21"/>
      <c r="B146" s="28" t="s">
        <v>149</v>
      </c>
      <c r="C146" s="23">
        <v>2</v>
      </c>
      <c r="D146" s="23"/>
      <c r="E146" s="23"/>
      <c r="F146" s="47">
        <f>VLOOKUP(B:B,[1]省级资金!$B:$G,6,0)+VLOOKUP(B:B,[1]省级资金!$B:$N,13,0)+VLOOKUP(B:B,[1]省级资金!$B:$P,15,0)</f>
        <v>10</v>
      </c>
      <c r="G146" s="42">
        <f t="shared" ref="G146:G152" si="52">H146+K146+L146</f>
        <v>59</v>
      </c>
      <c r="H146" s="42">
        <f>VLOOKUP(B:B,'[3]1.4（定稿)'!$B:$BA,52,0)</f>
        <v>0</v>
      </c>
      <c r="I146" s="42"/>
      <c r="J146" s="42"/>
      <c r="K146" s="44">
        <v>59</v>
      </c>
      <c r="L146" s="42"/>
      <c r="M146" s="47">
        <f t="shared" ref="M146:M152" si="53">ROUND(G146-F146*298699.91/333127,0)</f>
        <v>50</v>
      </c>
      <c r="N146" s="63">
        <f t="shared" ref="N146:N153" si="54">M146/F146</f>
        <v>5</v>
      </c>
    </row>
    <row r="147" s="7" customFormat="true" ht="17" customHeight="true" spans="1:47">
      <c r="A147" s="29"/>
      <c r="B147" s="30" t="s">
        <v>25</v>
      </c>
      <c r="C147" s="31">
        <v>3</v>
      </c>
      <c r="D147" s="31"/>
      <c r="E147" s="31"/>
      <c r="F147" s="52">
        <f t="shared" ref="F147:M147" si="55">SUM(F148:F152)</f>
        <v>9756.85</v>
      </c>
      <c r="G147" s="53">
        <f t="shared" si="55"/>
        <v>12590</v>
      </c>
      <c r="H147" s="46">
        <f t="shared" si="55"/>
        <v>11400</v>
      </c>
      <c r="I147" s="53">
        <f t="shared" si="55"/>
        <v>0</v>
      </c>
      <c r="J147" s="53">
        <f t="shared" si="55"/>
        <v>0</v>
      </c>
      <c r="K147" s="53">
        <f t="shared" si="55"/>
        <v>1190</v>
      </c>
      <c r="L147" s="53">
        <f t="shared" si="55"/>
        <v>0</v>
      </c>
      <c r="M147" s="52">
        <f t="shared" si="55"/>
        <v>3840</v>
      </c>
      <c r="N147" s="63">
        <f t="shared" si="54"/>
        <v>0.393569645941057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</row>
    <row r="148" ht="17" customHeight="true" spans="1:14">
      <c r="A148" s="23">
        <v>100</v>
      </c>
      <c r="B148" s="32" t="s">
        <v>150</v>
      </c>
      <c r="C148" s="23" t="s">
        <v>203</v>
      </c>
      <c r="D148" s="23">
        <v>2019</v>
      </c>
      <c r="E148" s="23"/>
      <c r="F148" s="47">
        <f>VLOOKUP(B:B,[1]省级资金!$B:$G,6,0)+VLOOKUP(B:B,[1]省级资金!$B:$N,13,0)+VLOOKUP(B:B,[1]省级资金!$B:$P,15,0)</f>
        <v>2516</v>
      </c>
      <c r="G148" s="42">
        <f t="shared" si="52"/>
        <v>2848</v>
      </c>
      <c r="H148" s="42">
        <f>VLOOKUP(B:B,'[3]1.4（定稿)'!$B:$BA,52,0)</f>
        <v>2748</v>
      </c>
      <c r="I148" s="42">
        <f>-VLOOKUP(B:B,'[3]1.4（定稿)'!$B:$AV,47,0)</f>
        <v>0</v>
      </c>
      <c r="J148" s="42"/>
      <c r="K148" s="44">
        <f>VLOOKUP(B:B,'[4]12.30'!$B:$F,5,0)</f>
        <v>100</v>
      </c>
      <c r="L148" s="42"/>
      <c r="M148" s="47">
        <f t="shared" si="53"/>
        <v>592</v>
      </c>
      <c r="N148" s="63">
        <f t="shared" si="54"/>
        <v>0.235294117647059</v>
      </c>
    </row>
    <row r="149" ht="17" customHeight="true" spans="1:14">
      <c r="A149" s="23">
        <v>101</v>
      </c>
      <c r="B149" s="32" t="s">
        <v>151</v>
      </c>
      <c r="C149" s="23" t="s">
        <v>203</v>
      </c>
      <c r="D149" s="23">
        <v>2019</v>
      </c>
      <c r="E149" s="23" t="s">
        <v>38</v>
      </c>
      <c r="F149" s="47">
        <f>VLOOKUP(B:B,[1]省级资金!$B:$G,6,0)+VLOOKUP(B:B,[1]省级资金!$B:$N,13,0)+VLOOKUP(B:B,[1]省级资金!$B:$P,15,0)</f>
        <v>2722</v>
      </c>
      <c r="G149" s="42">
        <f t="shared" si="52"/>
        <v>4430</v>
      </c>
      <c r="H149" s="42">
        <f>VLOOKUP(B:B,'[3]1.4（定稿)'!$B:$BA,52,0)</f>
        <v>3684</v>
      </c>
      <c r="I149" s="42">
        <f>-VLOOKUP(B:B,'[3]1.4（定稿)'!$B:$AV,47,0)</f>
        <v>0</v>
      </c>
      <c r="J149" s="42"/>
      <c r="K149" s="44">
        <f>VLOOKUP(B:B,'[4]12.30'!$B:$F,5,0)</f>
        <v>746</v>
      </c>
      <c r="L149" s="42"/>
      <c r="M149" s="47">
        <f t="shared" si="53"/>
        <v>1989</v>
      </c>
      <c r="N149" s="63">
        <f t="shared" si="54"/>
        <v>0.730712711241734</v>
      </c>
    </row>
    <row r="150" ht="17" customHeight="true" spans="1:14">
      <c r="A150" s="23">
        <v>102</v>
      </c>
      <c r="B150" s="32" t="s">
        <v>152</v>
      </c>
      <c r="C150" s="23" t="s">
        <v>202</v>
      </c>
      <c r="D150" s="23"/>
      <c r="E150" s="23"/>
      <c r="F150" s="47">
        <f>VLOOKUP(B:B,[1]省级资金!$B:$G,6,0)+VLOOKUP(B:B,[1]省级资金!$B:$N,13,0)+VLOOKUP(B:B,[1]省级资金!$B:$P,15,0)</f>
        <v>840.35</v>
      </c>
      <c r="G150" s="42">
        <f t="shared" si="52"/>
        <v>1568</v>
      </c>
      <c r="H150" s="42">
        <f>VLOOKUP(B:B,'[3]1.4（定稿)'!$B:$BA,52,0)</f>
        <v>1529</v>
      </c>
      <c r="I150" s="42">
        <f>-VLOOKUP(B:B,'[3]1.4（定稿)'!$B:$AV,47,0)</f>
        <v>0</v>
      </c>
      <c r="J150" s="42"/>
      <c r="K150" s="44">
        <f>VLOOKUP(B:B,'[4]12.30'!$B:$F,5,0)</f>
        <v>39</v>
      </c>
      <c r="L150" s="42"/>
      <c r="M150" s="47">
        <f t="shared" si="53"/>
        <v>814</v>
      </c>
      <c r="N150" s="63">
        <f t="shared" si="54"/>
        <v>0.968644017373713</v>
      </c>
    </row>
    <row r="151" ht="17" customHeight="true" spans="1:14">
      <c r="A151" s="23">
        <v>103</v>
      </c>
      <c r="B151" s="32" t="s">
        <v>153</v>
      </c>
      <c r="C151" s="23" t="s">
        <v>203</v>
      </c>
      <c r="D151" s="23">
        <v>2018</v>
      </c>
      <c r="E151" s="23"/>
      <c r="F151" s="47">
        <f>VLOOKUP(B:B,[1]省级资金!$B:$G,6,0)+VLOOKUP(B:B,[1]省级资金!$B:$N,13,0)+VLOOKUP(B:B,[1]省级资金!$B:$P,15,0)</f>
        <v>1831</v>
      </c>
      <c r="G151" s="42">
        <f t="shared" si="52"/>
        <v>2187</v>
      </c>
      <c r="H151" s="42">
        <f>VLOOKUP(B:B,'[3]1.4（定稿)'!$B:$BA,52,0)</f>
        <v>1994</v>
      </c>
      <c r="I151" s="42">
        <f>-VLOOKUP(B:B,'[3]1.4（定稿)'!$B:$AV,47,0)</f>
        <v>0</v>
      </c>
      <c r="J151" s="42"/>
      <c r="K151" s="44">
        <f>VLOOKUP(B:B,'[4]12.30'!$B:$F,5,0)</f>
        <v>193</v>
      </c>
      <c r="L151" s="42"/>
      <c r="M151" s="47">
        <f t="shared" si="53"/>
        <v>545</v>
      </c>
      <c r="N151" s="63">
        <f t="shared" si="54"/>
        <v>0.297651556526488</v>
      </c>
    </row>
    <row r="152" ht="17" customHeight="true" spans="1:14">
      <c r="A152" s="23">
        <v>104</v>
      </c>
      <c r="B152" s="32" t="s">
        <v>154</v>
      </c>
      <c r="C152" s="23" t="s">
        <v>203</v>
      </c>
      <c r="D152" s="23">
        <v>2018</v>
      </c>
      <c r="E152" s="23"/>
      <c r="F152" s="47">
        <f>VLOOKUP(B:B,[1]省级资金!$B:$G,6,0)+VLOOKUP(B:B,[1]省级资金!$B:$N,13,0)+VLOOKUP(B:B,[1]省级资金!$B:$P,15,0)</f>
        <v>1847.5</v>
      </c>
      <c r="G152" s="42">
        <f t="shared" si="52"/>
        <v>1557</v>
      </c>
      <c r="H152" s="42">
        <f>VLOOKUP(B:B,'[3]1.4（定稿)'!$B:$BA,52,0)</f>
        <v>1445</v>
      </c>
      <c r="I152" s="42">
        <f>-VLOOKUP(B:B,'[3]1.4（定稿)'!$B:$AV,47,0)</f>
        <v>0</v>
      </c>
      <c r="J152" s="42"/>
      <c r="K152" s="44">
        <f>VLOOKUP(B:B,'[4]12.30'!$B:$F,5,0)</f>
        <v>112</v>
      </c>
      <c r="L152" s="42"/>
      <c r="M152" s="47">
        <f t="shared" si="53"/>
        <v>-100</v>
      </c>
      <c r="N152" s="63">
        <f t="shared" si="54"/>
        <v>-0.054127198917456</v>
      </c>
    </row>
    <row r="153" s="6" customFormat="true" ht="17" customHeight="true" spans="1:47">
      <c r="A153" s="25"/>
      <c r="B153" s="26" t="s">
        <v>155</v>
      </c>
      <c r="C153" s="27">
        <v>1</v>
      </c>
      <c r="D153" s="27"/>
      <c r="E153" s="27"/>
      <c r="F153" s="50">
        <f t="shared" ref="F153:M153" si="56">F154+F155</f>
        <v>13495.45</v>
      </c>
      <c r="G153" s="51">
        <f t="shared" si="56"/>
        <v>10147</v>
      </c>
      <c r="H153" s="46">
        <f t="shared" si="56"/>
        <v>8727</v>
      </c>
      <c r="I153" s="51">
        <f t="shared" si="56"/>
        <v>0</v>
      </c>
      <c r="J153" s="51">
        <f t="shared" si="56"/>
        <v>0</v>
      </c>
      <c r="K153" s="51">
        <f t="shared" si="56"/>
        <v>1420</v>
      </c>
      <c r="L153" s="51">
        <f t="shared" si="56"/>
        <v>0</v>
      </c>
      <c r="M153" s="50">
        <f t="shared" si="56"/>
        <v>-1954</v>
      </c>
      <c r="N153" s="66">
        <f t="shared" si="54"/>
        <v>-0.144789540178356</v>
      </c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</row>
    <row r="154" ht="17" customHeight="true" spans="1:14">
      <c r="A154" s="21"/>
      <c r="B154" s="28" t="s">
        <v>156</v>
      </c>
      <c r="C154" s="23">
        <v>2</v>
      </c>
      <c r="D154" s="23"/>
      <c r="E154" s="23"/>
      <c r="F154" s="47">
        <f>VLOOKUP(B:B,[1]省级资金!$B:$G,6,0)+VLOOKUP(B:B,[1]省级资金!$B:$N,13,0)+VLOOKUP(B:B,[1]省级资金!$B:$P,15,0)</f>
        <v>90</v>
      </c>
      <c r="G154" s="42">
        <f t="shared" ref="G154:G160" si="57">H154+K154+L154</f>
        <v>59</v>
      </c>
      <c r="H154" s="42">
        <f>VLOOKUP(B:B,'[3]1.4（定稿)'!$B:$BA,52,0)</f>
        <v>0</v>
      </c>
      <c r="I154" s="42"/>
      <c r="J154" s="42"/>
      <c r="K154" s="44">
        <v>59</v>
      </c>
      <c r="L154" s="42"/>
      <c r="M154" s="47">
        <f t="shared" ref="M154:M160" si="58">ROUND(G154-F154*298699.91/333127,0)</f>
        <v>-22</v>
      </c>
      <c r="N154" s="63">
        <f t="shared" ref="N154:N161" si="59">M154/F154</f>
        <v>-0.244444444444444</v>
      </c>
    </row>
    <row r="155" s="7" customFormat="true" ht="17" customHeight="true" spans="1:47">
      <c r="A155" s="29"/>
      <c r="B155" s="30" t="s">
        <v>25</v>
      </c>
      <c r="C155" s="31">
        <v>3</v>
      </c>
      <c r="D155" s="31"/>
      <c r="E155" s="31"/>
      <c r="F155" s="52">
        <f t="shared" ref="F155:M155" si="60">SUM(F156:F160)</f>
        <v>13405.45</v>
      </c>
      <c r="G155" s="53">
        <f t="shared" si="60"/>
        <v>10088</v>
      </c>
      <c r="H155" s="46">
        <f t="shared" si="60"/>
        <v>8727</v>
      </c>
      <c r="I155" s="53">
        <f t="shared" si="60"/>
        <v>0</v>
      </c>
      <c r="J155" s="53">
        <f t="shared" si="60"/>
        <v>0</v>
      </c>
      <c r="K155" s="53">
        <f t="shared" si="60"/>
        <v>1361</v>
      </c>
      <c r="L155" s="53">
        <f t="shared" si="60"/>
        <v>0</v>
      </c>
      <c r="M155" s="52">
        <f t="shared" si="60"/>
        <v>-1932</v>
      </c>
      <c r="N155" s="63">
        <f t="shared" si="59"/>
        <v>-0.144120488308859</v>
      </c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</row>
    <row r="156" ht="17" customHeight="true" spans="1:14">
      <c r="A156" s="23">
        <v>105</v>
      </c>
      <c r="B156" s="32" t="s">
        <v>157</v>
      </c>
      <c r="C156" s="23" t="s">
        <v>203</v>
      </c>
      <c r="D156" s="23">
        <v>2017</v>
      </c>
      <c r="E156" s="23"/>
      <c r="F156" s="47">
        <f>VLOOKUP(B:B,[1]省级资金!$B:$G,6,0)+VLOOKUP(B:B,[1]省级资金!$B:$N,13,0)+VLOOKUP(B:B,[1]省级资金!$B:$P,15,0)</f>
        <v>1930.8</v>
      </c>
      <c r="G156" s="42">
        <f t="shared" si="57"/>
        <v>1685</v>
      </c>
      <c r="H156" s="42">
        <f>VLOOKUP(B:B,'[3]1.4（定稿)'!$B:$BA,52,0)</f>
        <v>908</v>
      </c>
      <c r="I156" s="42">
        <f>-VLOOKUP(B:B,'[3]1.4（定稿)'!$B:$AV,47,0)</f>
        <v>0</v>
      </c>
      <c r="J156" s="42"/>
      <c r="K156" s="44">
        <f>VLOOKUP(B:B,'[4]12.30'!$B:$F,5,0)</f>
        <v>777</v>
      </c>
      <c r="L156" s="42"/>
      <c r="M156" s="47">
        <f t="shared" si="58"/>
        <v>-46</v>
      </c>
      <c r="N156" s="63">
        <f t="shared" si="59"/>
        <v>-0.0238243215247566</v>
      </c>
    </row>
    <row r="157" ht="17" customHeight="true" spans="1:14">
      <c r="A157" s="23">
        <v>106</v>
      </c>
      <c r="B157" s="32" t="s">
        <v>158</v>
      </c>
      <c r="C157" s="23" t="s">
        <v>203</v>
      </c>
      <c r="D157" s="23">
        <v>2019</v>
      </c>
      <c r="E157" s="23" t="s">
        <v>38</v>
      </c>
      <c r="F157" s="47">
        <f>VLOOKUP(B:B,[1]省级资金!$B:$G,6,0)+VLOOKUP(B:B,[1]省级资金!$B:$N,13,0)+VLOOKUP(B:B,[1]省级资金!$B:$P,15,0)</f>
        <v>2075</v>
      </c>
      <c r="G157" s="42">
        <f t="shared" si="57"/>
        <v>2431</v>
      </c>
      <c r="H157" s="42">
        <f>VLOOKUP(B:B,'[3]1.4（定稿)'!$B:$BA,52,0)</f>
        <v>2278</v>
      </c>
      <c r="I157" s="42">
        <f>-VLOOKUP(B:B,'[3]1.4（定稿)'!$B:$AV,47,0)</f>
        <v>0</v>
      </c>
      <c r="J157" s="42"/>
      <c r="K157" s="44">
        <f>VLOOKUP(B:B,'[4]12.30'!$B:$F,5,0)</f>
        <v>153</v>
      </c>
      <c r="L157" s="42"/>
      <c r="M157" s="47">
        <f t="shared" si="58"/>
        <v>570</v>
      </c>
      <c r="N157" s="63">
        <f t="shared" si="59"/>
        <v>0.274698795180723</v>
      </c>
    </row>
    <row r="158" ht="17" customHeight="true" spans="1:14">
      <c r="A158" s="23">
        <v>107</v>
      </c>
      <c r="B158" s="32" t="s">
        <v>159</v>
      </c>
      <c r="C158" s="23" t="s">
        <v>203</v>
      </c>
      <c r="D158" s="23">
        <v>2018</v>
      </c>
      <c r="E158" s="23" t="s">
        <v>38</v>
      </c>
      <c r="F158" s="47">
        <f>VLOOKUP(B:B,[1]省级资金!$B:$G,6,0)+VLOOKUP(B:B,[1]省级资金!$B:$N,13,0)+VLOOKUP(B:B,[1]省级资金!$B:$P,15,0)</f>
        <v>3931.45</v>
      </c>
      <c r="G158" s="42">
        <f t="shared" si="57"/>
        <v>2756</v>
      </c>
      <c r="H158" s="42">
        <f>VLOOKUP(B:B,'[3]1.4（定稿)'!$B:$BA,52,0)</f>
        <v>2608</v>
      </c>
      <c r="I158" s="42">
        <f>-VLOOKUP(B:B,'[3]1.4（定稿)'!$B:$AV,47,0)</f>
        <v>0</v>
      </c>
      <c r="J158" s="42"/>
      <c r="K158" s="44">
        <f>VLOOKUP(B:B,'[4]12.30'!$B:$F,5,0)</f>
        <v>148</v>
      </c>
      <c r="L158" s="42"/>
      <c r="M158" s="47">
        <f t="shared" si="58"/>
        <v>-769</v>
      </c>
      <c r="N158" s="63">
        <f t="shared" si="59"/>
        <v>-0.19560213152908</v>
      </c>
    </row>
    <row r="159" ht="17" customHeight="true" spans="1:14">
      <c r="A159" s="23">
        <v>108</v>
      </c>
      <c r="B159" s="32" t="s">
        <v>161</v>
      </c>
      <c r="C159" s="23" t="s">
        <v>203</v>
      </c>
      <c r="D159" s="23">
        <v>2018</v>
      </c>
      <c r="E159" s="23" t="s">
        <v>38</v>
      </c>
      <c r="F159" s="47">
        <f>VLOOKUP(B:B,[1]省级资金!$B:$G,6,0)+VLOOKUP(B:B,[1]省级资金!$B:$N,13,0)+VLOOKUP(B:B,[1]省级资金!$B:$P,15,0)</f>
        <v>1396.7</v>
      </c>
      <c r="G159" s="42">
        <f t="shared" si="57"/>
        <v>2321</v>
      </c>
      <c r="H159" s="42">
        <f>VLOOKUP(B:B,'[3]1.4（定稿)'!$B:$BA,52,0)</f>
        <v>2128</v>
      </c>
      <c r="I159" s="42">
        <f>-VLOOKUP(B:B,'[3]1.4（定稿)'!$B:$AV,47,0)</f>
        <v>0</v>
      </c>
      <c r="J159" s="42"/>
      <c r="K159" s="44">
        <f>VLOOKUP(B:B,'[4]12.30'!$B:$F,5,0)</f>
        <v>193</v>
      </c>
      <c r="L159" s="42"/>
      <c r="M159" s="47">
        <f t="shared" si="58"/>
        <v>1069</v>
      </c>
      <c r="N159" s="63">
        <f t="shared" si="59"/>
        <v>0.765375528030357</v>
      </c>
    </row>
    <row r="160" ht="17" customHeight="true" spans="1:14">
      <c r="A160" s="23">
        <v>109</v>
      </c>
      <c r="B160" s="32" t="s">
        <v>162</v>
      </c>
      <c r="C160" s="23" t="s">
        <v>202</v>
      </c>
      <c r="D160" s="23"/>
      <c r="E160" s="23"/>
      <c r="F160" s="47">
        <f>VLOOKUP(B:B,[1]省级资金!$B:$G,6,0)+VLOOKUP(B:B,[1]省级资金!$B:$N,13,0)+VLOOKUP(B:B,[1]省级资金!$B:$P,15,0)</f>
        <v>4071.5</v>
      </c>
      <c r="G160" s="42">
        <f t="shared" si="57"/>
        <v>895</v>
      </c>
      <c r="H160" s="42">
        <f>VLOOKUP(B:B,'[3]1.4（定稿)'!$B:$BA,52,0)</f>
        <v>805</v>
      </c>
      <c r="I160" s="42">
        <f>-VLOOKUP(B:B,'[3]1.4（定稿)'!$B:$AV,47,0)</f>
        <v>0</v>
      </c>
      <c r="J160" s="42"/>
      <c r="K160" s="44">
        <f>VLOOKUP(B:B,'[4]12.30'!$B:$F,5,0)</f>
        <v>90</v>
      </c>
      <c r="L160" s="42"/>
      <c r="M160" s="47">
        <f t="shared" si="58"/>
        <v>-2756</v>
      </c>
      <c r="N160" s="63">
        <f t="shared" si="59"/>
        <v>-0.676900405256048</v>
      </c>
    </row>
    <row r="161" s="6" customFormat="true" ht="17" customHeight="true" spans="1:47">
      <c r="A161" s="25"/>
      <c r="B161" s="26" t="s">
        <v>163</v>
      </c>
      <c r="C161" s="27">
        <v>1</v>
      </c>
      <c r="D161" s="27"/>
      <c r="E161" s="27"/>
      <c r="F161" s="50">
        <f t="shared" ref="F161:M161" si="61">F162+F163</f>
        <v>6123</v>
      </c>
      <c r="G161" s="51">
        <f t="shared" si="61"/>
        <v>9494</v>
      </c>
      <c r="H161" s="46">
        <f t="shared" si="61"/>
        <v>7670</v>
      </c>
      <c r="I161" s="51">
        <f t="shared" si="61"/>
        <v>100</v>
      </c>
      <c r="J161" s="51">
        <f t="shared" si="61"/>
        <v>0</v>
      </c>
      <c r="K161" s="51">
        <f t="shared" si="61"/>
        <v>1199</v>
      </c>
      <c r="L161" s="51">
        <f t="shared" si="61"/>
        <v>625</v>
      </c>
      <c r="M161" s="50">
        <f t="shared" si="61"/>
        <v>4004</v>
      </c>
      <c r="N161" s="66">
        <f t="shared" si="59"/>
        <v>0.653927813163482</v>
      </c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</row>
    <row r="162" ht="17" customHeight="true" spans="1:14">
      <c r="A162" s="21"/>
      <c r="B162" s="28" t="s">
        <v>164</v>
      </c>
      <c r="C162" s="23">
        <v>2</v>
      </c>
      <c r="D162" s="23"/>
      <c r="E162" s="23"/>
      <c r="F162" s="47">
        <f>VLOOKUP(B:B,[1]省级资金!$B:$G,6,0)+VLOOKUP(B:B,[1]省级资金!$B:$N,13,0)+VLOOKUP(B:B,[1]省级资金!$B:$P,15,0)</f>
        <v>10</v>
      </c>
      <c r="G162" s="42">
        <f t="shared" ref="G162:G168" si="62">H162+K162+L162</f>
        <v>39</v>
      </c>
      <c r="H162" s="42">
        <f>VLOOKUP(B:B,'[3]1.4（定稿)'!$B:$BA,52,0)</f>
        <v>0</v>
      </c>
      <c r="I162" s="42"/>
      <c r="J162" s="42"/>
      <c r="K162" s="44">
        <v>39</v>
      </c>
      <c r="L162" s="42"/>
      <c r="M162" s="47">
        <f t="shared" ref="M162:M168" si="63">ROUND(G162-F162*298699.91/333127,0)</f>
        <v>30</v>
      </c>
      <c r="N162" s="63">
        <f t="shared" ref="N162:N169" si="64">M162/F162</f>
        <v>3</v>
      </c>
    </row>
    <row r="163" s="7" customFormat="true" ht="17" customHeight="true" spans="1:47">
      <c r="A163" s="29"/>
      <c r="B163" s="30" t="s">
        <v>25</v>
      </c>
      <c r="C163" s="31">
        <v>3</v>
      </c>
      <c r="D163" s="31"/>
      <c r="E163" s="31"/>
      <c r="F163" s="52">
        <f t="shared" ref="F163:M163" si="65">SUM(F164:F168)</f>
        <v>6113</v>
      </c>
      <c r="G163" s="53">
        <f t="shared" si="65"/>
        <v>9455</v>
      </c>
      <c r="H163" s="46">
        <f t="shared" si="65"/>
        <v>7670</v>
      </c>
      <c r="I163" s="53">
        <f t="shared" si="65"/>
        <v>100</v>
      </c>
      <c r="J163" s="53">
        <f t="shared" si="65"/>
        <v>0</v>
      </c>
      <c r="K163" s="53">
        <f t="shared" si="65"/>
        <v>1160</v>
      </c>
      <c r="L163" s="53">
        <f t="shared" si="65"/>
        <v>625</v>
      </c>
      <c r="M163" s="52">
        <f t="shared" si="65"/>
        <v>3974</v>
      </c>
      <c r="N163" s="63">
        <f t="shared" si="64"/>
        <v>0.650089972190414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</row>
    <row r="164" ht="17" customHeight="true" spans="1:14">
      <c r="A164" s="23">
        <v>110</v>
      </c>
      <c r="B164" s="32" t="s">
        <v>165</v>
      </c>
      <c r="C164" s="23" t="s">
        <v>202</v>
      </c>
      <c r="D164" s="23"/>
      <c r="E164" s="23"/>
      <c r="F164" s="47">
        <f>VLOOKUP(B:B,[1]省级资金!$B:$G,6,0)+VLOOKUP(B:B,[1]省级资金!$B:$N,13,0)+VLOOKUP(B:B,[1]省级资金!$B:$P,15,0)</f>
        <v>500</v>
      </c>
      <c r="G164" s="42">
        <f t="shared" si="62"/>
        <v>937</v>
      </c>
      <c r="H164" s="42">
        <f>VLOOKUP(B:B,'[3]1.4（定稿)'!$B:$BA,52,0)</f>
        <v>132</v>
      </c>
      <c r="I164" s="42">
        <f>-VLOOKUP(B:B,'[3]1.4（定稿)'!$B:$AV,47,0)</f>
        <v>0</v>
      </c>
      <c r="J164" s="42"/>
      <c r="K164" s="44">
        <f>VLOOKUP(B:B,'[4]12.30'!$B:$F,5,0)</f>
        <v>805</v>
      </c>
      <c r="L164" s="42"/>
      <c r="M164" s="47">
        <f t="shared" si="63"/>
        <v>489</v>
      </c>
      <c r="N164" s="63">
        <f t="shared" si="64"/>
        <v>0.978</v>
      </c>
    </row>
    <row r="165" ht="17" customHeight="true" spans="1:14">
      <c r="A165" s="23">
        <v>111</v>
      </c>
      <c r="B165" s="32" t="s">
        <v>166</v>
      </c>
      <c r="C165" s="23" t="s">
        <v>203</v>
      </c>
      <c r="D165" s="23">
        <v>2019</v>
      </c>
      <c r="E165" s="23" t="s">
        <v>38</v>
      </c>
      <c r="F165" s="47">
        <f>VLOOKUP(B:B,[1]省级资金!$B:$G,6,0)+VLOOKUP(B:B,[1]省级资金!$B:$N,13,0)+VLOOKUP(B:B,[1]省级资金!$B:$P,15,0)</f>
        <v>1518</v>
      </c>
      <c r="G165" s="42">
        <f t="shared" si="62"/>
        <v>3026</v>
      </c>
      <c r="H165" s="42">
        <f>VLOOKUP(B:B,'[3]1.4（定稿)'!$B:$BA,52,0)</f>
        <v>2856</v>
      </c>
      <c r="I165" s="42">
        <f>-VLOOKUP(B:B,'[3]1.4（定稿)'!$B:$AV,47,0)</f>
        <v>0</v>
      </c>
      <c r="J165" s="42"/>
      <c r="K165" s="44">
        <f>VLOOKUP(B:B,'[4]12.30'!$B:$F,5,0)</f>
        <v>116</v>
      </c>
      <c r="L165" s="42">
        <f>VLOOKUP(B:B,[2]投资计划!$A:$B,2,0)</f>
        <v>54</v>
      </c>
      <c r="M165" s="47">
        <f t="shared" si="63"/>
        <v>1665</v>
      </c>
      <c r="N165" s="63">
        <f t="shared" si="64"/>
        <v>1.09683794466403</v>
      </c>
    </row>
    <row r="166" ht="17" customHeight="true" spans="1:14">
      <c r="A166" s="23">
        <v>112</v>
      </c>
      <c r="B166" s="32" t="s">
        <v>167</v>
      </c>
      <c r="C166" s="23" t="s">
        <v>202</v>
      </c>
      <c r="D166" s="23"/>
      <c r="E166" s="23"/>
      <c r="F166" s="47">
        <f>VLOOKUP(B:B,[1]省级资金!$B:$G,6,0)+VLOOKUP(B:B,[1]省级资金!$B:$N,13,0)+VLOOKUP(B:B,[1]省级资金!$B:$P,15,0)</f>
        <v>408</v>
      </c>
      <c r="G166" s="42">
        <f t="shared" si="62"/>
        <v>690</v>
      </c>
      <c r="H166" s="42">
        <f>VLOOKUP(B:B,'[3]1.4（定稿)'!$B:$BA,52,0)</f>
        <v>675</v>
      </c>
      <c r="I166" s="42">
        <f>-VLOOKUP(B:B,'[3]1.4（定稿)'!$B:$AV,47,0)</f>
        <v>0</v>
      </c>
      <c r="J166" s="42"/>
      <c r="K166" s="44">
        <f>VLOOKUP(B:B,'[4]12.30'!$B:$F,5,0)</f>
        <v>15</v>
      </c>
      <c r="L166" s="42"/>
      <c r="M166" s="47">
        <f t="shared" si="63"/>
        <v>324</v>
      </c>
      <c r="N166" s="63">
        <f t="shared" si="64"/>
        <v>0.794117647058823</v>
      </c>
    </row>
    <row r="167" ht="17" customHeight="true" spans="1:14">
      <c r="A167" s="23">
        <v>113</v>
      </c>
      <c r="B167" s="32" t="s">
        <v>168</v>
      </c>
      <c r="C167" s="23" t="s">
        <v>204</v>
      </c>
      <c r="D167" s="23">
        <v>2020</v>
      </c>
      <c r="E167" s="23" t="s">
        <v>40</v>
      </c>
      <c r="F167" s="47">
        <f>VLOOKUP(B:B,[1]省级资金!$B:$G,6,0)+VLOOKUP(B:B,[1]省级资金!$B:$N,13,0)+VLOOKUP(B:B,[1]省级资金!$B:$P,15,0)</f>
        <v>3201</v>
      </c>
      <c r="G167" s="42">
        <f t="shared" si="62"/>
        <v>3661</v>
      </c>
      <c r="H167" s="42">
        <f>VLOOKUP(B:B,'[3]1.4（定稿)'!$B:$BA,52,0)</f>
        <v>3510</v>
      </c>
      <c r="I167" s="42">
        <f>-VLOOKUP(B:B,'[3]1.4（定稿)'!$B:$AV,47,0)</f>
        <v>100</v>
      </c>
      <c r="J167" s="42"/>
      <c r="K167" s="44">
        <f>VLOOKUP(B:B,'[4]12.30'!$B:$F,5,0)</f>
        <v>151</v>
      </c>
      <c r="L167" s="42"/>
      <c r="M167" s="47">
        <f t="shared" si="63"/>
        <v>791</v>
      </c>
      <c r="N167" s="63">
        <f t="shared" si="64"/>
        <v>0.247110278038113</v>
      </c>
    </row>
    <row r="168" ht="17" customHeight="true" spans="1:14">
      <c r="A168" s="23">
        <v>114</v>
      </c>
      <c r="B168" s="32" t="s">
        <v>169</v>
      </c>
      <c r="C168" s="23" t="s">
        <v>203</v>
      </c>
      <c r="D168" s="23">
        <v>2017</v>
      </c>
      <c r="E168" s="23"/>
      <c r="F168" s="47">
        <f>VLOOKUP(B:B,[1]省级资金!$B:$G,6,0)+VLOOKUP(B:B,[1]省级资金!$B:$N,13,0)+VLOOKUP(B:B,[1]省级资金!$B:$P,15,0)</f>
        <v>486</v>
      </c>
      <c r="G168" s="42">
        <f t="shared" si="62"/>
        <v>1141</v>
      </c>
      <c r="H168" s="42">
        <f>VLOOKUP(B:B,'[3]1.4（定稿)'!$B:$BA,52,0)</f>
        <v>497</v>
      </c>
      <c r="I168" s="42">
        <f>-VLOOKUP(B:B,'[3]1.4（定稿)'!$B:$AV,47,0)</f>
        <v>0</v>
      </c>
      <c r="J168" s="42"/>
      <c r="K168" s="44">
        <f>VLOOKUP(B:B,'[4]12.30'!$B:$F,5,0)</f>
        <v>73</v>
      </c>
      <c r="L168" s="42">
        <f>VLOOKUP(B:B,[2]投资计划!$A:$B,2,0)</f>
        <v>571</v>
      </c>
      <c r="M168" s="47">
        <f t="shared" si="63"/>
        <v>705</v>
      </c>
      <c r="N168" s="63">
        <f t="shared" si="64"/>
        <v>1.45061728395062</v>
      </c>
    </row>
    <row r="169" s="6" customFormat="true" ht="17" customHeight="true" spans="1:47">
      <c r="A169" s="25"/>
      <c r="B169" s="26" t="s">
        <v>170</v>
      </c>
      <c r="C169" s="27">
        <v>1</v>
      </c>
      <c r="D169" s="27"/>
      <c r="E169" s="27"/>
      <c r="F169" s="50">
        <f t="shared" ref="F169:M169" si="66">F170+F171</f>
        <v>34587.15</v>
      </c>
      <c r="G169" s="51">
        <f t="shared" si="66"/>
        <v>27106</v>
      </c>
      <c r="H169" s="46">
        <f t="shared" si="66"/>
        <v>26023</v>
      </c>
      <c r="I169" s="51">
        <f t="shared" si="66"/>
        <v>600</v>
      </c>
      <c r="J169" s="51">
        <f t="shared" si="66"/>
        <v>0</v>
      </c>
      <c r="K169" s="51">
        <f t="shared" si="66"/>
        <v>883</v>
      </c>
      <c r="L169" s="51">
        <f t="shared" si="66"/>
        <v>200</v>
      </c>
      <c r="M169" s="50">
        <f t="shared" si="66"/>
        <v>-3907</v>
      </c>
      <c r="N169" s="66">
        <f t="shared" si="64"/>
        <v>-0.112961027433599</v>
      </c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</row>
    <row r="170" ht="17" customHeight="true" spans="1:14">
      <c r="A170" s="21"/>
      <c r="B170" s="28" t="s">
        <v>171</v>
      </c>
      <c r="C170" s="23">
        <v>2</v>
      </c>
      <c r="D170" s="23"/>
      <c r="E170" s="23"/>
      <c r="F170" s="47">
        <f>VLOOKUP(B:B,[1]省级资金!$B:$G,6,0)+VLOOKUP(B:B,[1]省级资金!$B:$N,13,0)+VLOOKUP(B:B,[1]省级资金!$B:$P,15,0)</f>
        <v>56</v>
      </c>
      <c r="G170" s="42">
        <f t="shared" ref="G170:G175" si="67">H170+K170+L170</f>
        <v>59</v>
      </c>
      <c r="H170" s="42">
        <f>VLOOKUP(B:B,'[3]1.4（定稿)'!$B:$BA,52,0)</f>
        <v>0</v>
      </c>
      <c r="I170" s="42"/>
      <c r="J170" s="42"/>
      <c r="K170" s="44">
        <v>59</v>
      </c>
      <c r="L170" s="42"/>
      <c r="M170" s="47">
        <f t="shared" ref="M170:M175" si="68">ROUND(G170-F170*298699.91/333127,0)</f>
        <v>9</v>
      </c>
      <c r="N170" s="63">
        <f t="shared" ref="N170:N176" si="69">M170/F170</f>
        <v>0.160714285714286</v>
      </c>
    </row>
    <row r="171" s="7" customFormat="true" ht="17" customHeight="true" spans="1:47">
      <c r="A171" s="29"/>
      <c r="B171" s="30" t="s">
        <v>25</v>
      </c>
      <c r="C171" s="31">
        <v>3</v>
      </c>
      <c r="D171" s="31"/>
      <c r="E171" s="31"/>
      <c r="F171" s="52">
        <f t="shared" ref="F171:M171" si="70">SUM(F172:F175)</f>
        <v>34531.15</v>
      </c>
      <c r="G171" s="68">
        <f t="shared" si="70"/>
        <v>27047</v>
      </c>
      <c r="H171" s="46">
        <f t="shared" si="70"/>
        <v>26023</v>
      </c>
      <c r="I171" s="68">
        <f t="shared" si="70"/>
        <v>600</v>
      </c>
      <c r="J171" s="68">
        <f t="shared" si="70"/>
        <v>0</v>
      </c>
      <c r="K171" s="68">
        <f t="shared" si="70"/>
        <v>824</v>
      </c>
      <c r="L171" s="68">
        <f t="shared" si="70"/>
        <v>200</v>
      </c>
      <c r="M171" s="52">
        <f t="shared" si="70"/>
        <v>-3916</v>
      </c>
      <c r="N171" s="63">
        <f t="shared" si="69"/>
        <v>-0.113404853299123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</row>
    <row r="172" ht="17" customHeight="true" spans="1:14">
      <c r="A172" s="23">
        <v>115</v>
      </c>
      <c r="B172" s="32" t="s">
        <v>172</v>
      </c>
      <c r="C172" s="23" t="s">
        <v>204</v>
      </c>
      <c r="D172" s="23">
        <v>2020</v>
      </c>
      <c r="E172" s="23" t="s">
        <v>40</v>
      </c>
      <c r="F172" s="47">
        <f>VLOOKUP(B:B,[1]省级资金!$B:$G,6,0)+VLOOKUP(B:B,[1]省级资金!$B:$N,13,0)+VLOOKUP(B:B,[1]省级资金!$B:$P,15,0)</f>
        <v>5245</v>
      </c>
      <c r="G172" s="42">
        <f t="shared" si="67"/>
        <v>4691</v>
      </c>
      <c r="H172" s="42">
        <f>VLOOKUP(B:B,'[3]1.4（定稿)'!$B:$BA,52,0)</f>
        <v>4539</v>
      </c>
      <c r="I172" s="42">
        <f>-VLOOKUP(B:B,'[3]1.4（定稿)'!$B:$AV,47,0)</f>
        <v>300</v>
      </c>
      <c r="J172" s="42"/>
      <c r="K172" s="44">
        <f>VLOOKUP(B:B,'[4]12.30'!$B:$F,5,0)</f>
        <v>152</v>
      </c>
      <c r="L172" s="42"/>
      <c r="M172" s="47">
        <f t="shared" si="68"/>
        <v>-12</v>
      </c>
      <c r="N172" s="63">
        <f t="shared" si="69"/>
        <v>-0.00228789323164919</v>
      </c>
    </row>
    <row r="173" ht="17" customHeight="true" spans="1:14">
      <c r="A173" s="23">
        <v>116</v>
      </c>
      <c r="B173" s="32" t="s">
        <v>173</v>
      </c>
      <c r="C173" s="23" t="s">
        <v>204</v>
      </c>
      <c r="D173" s="23">
        <v>2020</v>
      </c>
      <c r="E173" s="23" t="s">
        <v>40</v>
      </c>
      <c r="F173" s="47">
        <f>VLOOKUP(B:B,[1]省级资金!$B:$G,6,0)+VLOOKUP(B:B,[1]省级资金!$B:$N,13,0)+VLOOKUP(B:B,[1]省级资金!$B:$P,15,0)</f>
        <v>8501.4</v>
      </c>
      <c r="G173" s="42">
        <f t="shared" si="67"/>
        <v>6926</v>
      </c>
      <c r="H173" s="42">
        <f>VLOOKUP(B:B,'[3]1.4（定稿)'!$B:$BA,52,0)</f>
        <v>6632</v>
      </c>
      <c r="I173" s="42">
        <f>-VLOOKUP(B:B,'[3]1.4（定稿)'!$B:$AV,47,0)</f>
        <v>0</v>
      </c>
      <c r="J173" s="42"/>
      <c r="K173" s="44">
        <f>VLOOKUP(B:B,'[4]12.30'!$B:$F,5,0)</f>
        <v>294</v>
      </c>
      <c r="L173" s="42"/>
      <c r="M173" s="47">
        <f t="shared" si="68"/>
        <v>-697</v>
      </c>
      <c r="N173" s="63">
        <f t="shared" si="69"/>
        <v>-0.081986496341779</v>
      </c>
    </row>
    <row r="174" ht="17" customHeight="true" spans="1:14">
      <c r="A174" s="23">
        <v>117</v>
      </c>
      <c r="B174" s="32" t="s">
        <v>175</v>
      </c>
      <c r="C174" s="23" t="s">
        <v>204</v>
      </c>
      <c r="D174" s="23">
        <v>2019</v>
      </c>
      <c r="E174" s="23" t="s">
        <v>40</v>
      </c>
      <c r="F174" s="47">
        <f>VLOOKUP(B:B,[1]省级资金!$B:$G,6,0)+VLOOKUP(B:B,[1]省级资金!$B:$N,13,0)+VLOOKUP(B:B,[1]省级资金!$B:$P,15,0)</f>
        <v>6237.8</v>
      </c>
      <c r="G174" s="42">
        <f t="shared" si="67"/>
        <v>4516</v>
      </c>
      <c r="H174" s="42">
        <f>VLOOKUP(B:B,'[3]1.4（定稿)'!$B:$BA,52,0)</f>
        <v>4172</v>
      </c>
      <c r="I174" s="42">
        <f>-VLOOKUP(B:B,'[3]1.4（定稿)'!$B:$AV,47,0)</f>
        <v>0</v>
      </c>
      <c r="J174" s="42"/>
      <c r="K174" s="44">
        <f>VLOOKUP(B:B,'[4]12.30'!$B:$F,5,0)</f>
        <v>144</v>
      </c>
      <c r="L174" s="42">
        <f>VLOOKUP(B:B,[2]投资计划!$A:$B,2,0)</f>
        <v>200</v>
      </c>
      <c r="M174" s="47">
        <f t="shared" si="68"/>
        <v>-1077</v>
      </c>
      <c r="N174" s="63">
        <f t="shared" si="69"/>
        <v>-0.172657026515759</v>
      </c>
    </row>
    <row r="175" ht="17" customHeight="true" spans="1:14">
      <c r="A175" s="23">
        <v>118</v>
      </c>
      <c r="B175" s="32" t="s">
        <v>176</v>
      </c>
      <c r="C175" s="23" t="s">
        <v>204</v>
      </c>
      <c r="D175" s="23">
        <v>2020</v>
      </c>
      <c r="E175" s="23" t="s">
        <v>40</v>
      </c>
      <c r="F175" s="47">
        <f>VLOOKUP(B:B,[1]省级资金!$B:$G,6,0)+VLOOKUP(B:B,[1]省级资金!$B:$N,13,0)+VLOOKUP(B:B,[1]省级资金!$B:$P,15,0)</f>
        <v>14546.95</v>
      </c>
      <c r="G175" s="42">
        <f t="shared" si="67"/>
        <v>10914</v>
      </c>
      <c r="H175" s="42">
        <f>VLOOKUP(B:B,'[3]1.4（定稿)'!$B:$BA,52,0)</f>
        <v>10680</v>
      </c>
      <c r="I175" s="42">
        <f>-VLOOKUP(B:B,'[3]1.4（定稿)'!$B:$AV,47,0)</f>
        <v>300</v>
      </c>
      <c r="J175" s="42"/>
      <c r="K175" s="44">
        <f>VLOOKUP(B:B,'[4]12.30'!$B:$F,5,0)</f>
        <v>234</v>
      </c>
      <c r="L175" s="42"/>
      <c r="M175" s="47">
        <f t="shared" si="68"/>
        <v>-2130</v>
      </c>
      <c r="N175" s="63">
        <f t="shared" si="69"/>
        <v>-0.146422445942277</v>
      </c>
    </row>
    <row r="176" s="6" customFormat="true" ht="17" customHeight="true" spans="1:47">
      <c r="A176" s="25"/>
      <c r="B176" s="26" t="s">
        <v>178</v>
      </c>
      <c r="C176" s="27">
        <v>1</v>
      </c>
      <c r="D176" s="27"/>
      <c r="E176" s="27"/>
      <c r="F176" s="50">
        <f t="shared" ref="F176:M176" si="71">F177+F178</f>
        <v>21633</v>
      </c>
      <c r="G176" s="51">
        <f t="shared" si="71"/>
        <v>17171</v>
      </c>
      <c r="H176" s="46">
        <f t="shared" si="71"/>
        <v>16629</v>
      </c>
      <c r="I176" s="51">
        <f t="shared" si="71"/>
        <v>300</v>
      </c>
      <c r="J176" s="51">
        <f t="shared" si="71"/>
        <v>0</v>
      </c>
      <c r="K176" s="51">
        <f t="shared" si="71"/>
        <v>542</v>
      </c>
      <c r="L176" s="51">
        <f t="shared" si="71"/>
        <v>0</v>
      </c>
      <c r="M176" s="50">
        <f t="shared" si="71"/>
        <v>-2227</v>
      </c>
      <c r="N176" s="66">
        <f t="shared" si="69"/>
        <v>-0.102944575417187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</row>
    <row r="177" ht="17" customHeight="true" spans="1:14">
      <c r="A177" s="21"/>
      <c r="B177" s="28" t="s">
        <v>179</v>
      </c>
      <c r="C177" s="23">
        <v>2</v>
      </c>
      <c r="D177" s="23"/>
      <c r="E177" s="23"/>
      <c r="F177" s="47">
        <f>VLOOKUP(B:B,[1]省级资金!$B:$G,6,0)+VLOOKUP(B:B,[1]省级资金!$B:$N,13,0)+VLOOKUP(B:B,[1]省级资金!$B:$P,15,0)</f>
        <v>20</v>
      </c>
      <c r="G177" s="42">
        <f t="shared" ref="G177:G181" si="72">H177+K177+L177</f>
        <v>39</v>
      </c>
      <c r="H177" s="42">
        <f>VLOOKUP(B:B,'[3]1.4（定稿)'!$B:$BA,52,0)</f>
        <v>0</v>
      </c>
      <c r="I177" s="42"/>
      <c r="J177" s="42"/>
      <c r="K177" s="44">
        <v>39</v>
      </c>
      <c r="L177" s="42"/>
      <c r="M177" s="47">
        <f t="shared" ref="M177:M181" si="73">ROUND(G177-F177*298699.91/333127,0)</f>
        <v>21</v>
      </c>
      <c r="N177" s="63">
        <f t="shared" ref="N177:N182" si="74">M177/F177</f>
        <v>1.05</v>
      </c>
    </row>
    <row r="178" s="7" customFormat="true" ht="17" customHeight="true" spans="1:47">
      <c r="A178" s="29"/>
      <c r="B178" s="30" t="s">
        <v>25</v>
      </c>
      <c r="C178" s="31">
        <v>3</v>
      </c>
      <c r="D178" s="31"/>
      <c r="E178" s="31"/>
      <c r="F178" s="52">
        <f t="shared" ref="F178:M178" si="75">SUM(F179:F181)</f>
        <v>21613</v>
      </c>
      <c r="G178" s="53">
        <f t="shared" si="75"/>
        <v>17132</v>
      </c>
      <c r="H178" s="46">
        <f t="shared" si="75"/>
        <v>16629</v>
      </c>
      <c r="I178" s="53">
        <f t="shared" si="75"/>
        <v>300</v>
      </c>
      <c r="J178" s="53">
        <f t="shared" si="75"/>
        <v>0</v>
      </c>
      <c r="K178" s="53">
        <f t="shared" si="75"/>
        <v>503</v>
      </c>
      <c r="L178" s="53">
        <f t="shared" si="75"/>
        <v>0</v>
      </c>
      <c r="M178" s="52">
        <f t="shared" si="75"/>
        <v>-2248</v>
      </c>
      <c r="N178" s="63">
        <f t="shared" si="74"/>
        <v>-0.104011474575487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</row>
    <row r="179" ht="17" customHeight="true" spans="1:14">
      <c r="A179" s="23">
        <v>119</v>
      </c>
      <c r="B179" s="32" t="s">
        <v>180</v>
      </c>
      <c r="C179" s="23" t="s">
        <v>204</v>
      </c>
      <c r="D179" s="23">
        <v>2018</v>
      </c>
      <c r="E179" s="23" t="s">
        <v>40</v>
      </c>
      <c r="F179" s="47">
        <f>VLOOKUP(B:B,[1]省级资金!$B:$G,6,0)+VLOOKUP(B:B,[1]省级资金!$B:$N,13,0)+VLOOKUP(B:B,[1]省级资金!$B:$P,15,0)</f>
        <v>8161</v>
      </c>
      <c r="G179" s="42">
        <f t="shared" si="72"/>
        <v>5933</v>
      </c>
      <c r="H179" s="42">
        <f>VLOOKUP(B:B,'[3]1.4（定稿)'!$B:$BA,52,0)</f>
        <v>5787</v>
      </c>
      <c r="I179" s="42">
        <f>-VLOOKUP(B:B,'[3]1.4（定稿)'!$B:$AV,47,0)</f>
        <v>0</v>
      </c>
      <c r="J179" s="42"/>
      <c r="K179" s="44">
        <f>VLOOKUP(B:B,'[4]12.30'!$B:$F,5,0)</f>
        <v>146</v>
      </c>
      <c r="L179" s="42"/>
      <c r="M179" s="47">
        <f t="shared" si="73"/>
        <v>-1385</v>
      </c>
      <c r="N179" s="63">
        <f t="shared" si="74"/>
        <v>-0.169709594412449</v>
      </c>
    </row>
    <row r="180" ht="17" customHeight="true" spans="1:14">
      <c r="A180" s="23">
        <v>120</v>
      </c>
      <c r="B180" s="32" t="s">
        <v>181</v>
      </c>
      <c r="C180" s="23" t="s">
        <v>204</v>
      </c>
      <c r="D180" s="23">
        <v>2019</v>
      </c>
      <c r="E180" s="23" t="s">
        <v>40</v>
      </c>
      <c r="F180" s="47">
        <f>VLOOKUP(B:B,[1]省级资金!$B:$G,6,0)+VLOOKUP(B:B,[1]省级资金!$B:$N,13,0)+VLOOKUP(B:B,[1]省级资金!$B:$P,15,0)</f>
        <v>8176</v>
      </c>
      <c r="G180" s="42">
        <f t="shared" si="72"/>
        <v>6848</v>
      </c>
      <c r="H180" s="42">
        <f>VLOOKUP(B:B,'[3]1.4（定稿)'!$B:$BA,52,0)</f>
        <v>6671</v>
      </c>
      <c r="I180" s="42">
        <f>-VLOOKUP(B:B,'[3]1.4（定稿)'!$B:$AV,47,0)</f>
        <v>0</v>
      </c>
      <c r="J180" s="42"/>
      <c r="K180" s="44">
        <f>VLOOKUP(B:B,'[4]12.30'!$B:$F,5,0)</f>
        <v>177</v>
      </c>
      <c r="L180" s="42"/>
      <c r="M180" s="47">
        <f t="shared" si="73"/>
        <v>-483</v>
      </c>
      <c r="N180" s="63">
        <f t="shared" si="74"/>
        <v>-0.0590753424657534</v>
      </c>
    </row>
    <row r="181" ht="17" customHeight="true" spans="1:14">
      <c r="A181" s="23">
        <v>121</v>
      </c>
      <c r="B181" s="32" t="s">
        <v>182</v>
      </c>
      <c r="C181" s="23" t="s">
        <v>204</v>
      </c>
      <c r="D181" s="23">
        <v>2018</v>
      </c>
      <c r="E181" s="23" t="s">
        <v>40</v>
      </c>
      <c r="F181" s="47">
        <f>VLOOKUP(B:B,[1]省级资金!$B:$G,6,0)+VLOOKUP(B:B,[1]省级资金!$B:$N,13,0)+VLOOKUP(B:B,[1]省级资金!$B:$P,15,0)</f>
        <v>5276</v>
      </c>
      <c r="G181" s="42">
        <f t="shared" si="72"/>
        <v>4351</v>
      </c>
      <c r="H181" s="42">
        <f>VLOOKUP(B:B,'[3]1.4（定稿)'!$B:$BA,52,0)</f>
        <v>4171</v>
      </c>
      <c r="I181" s="42">
        <f>-VLOOKUP(B:B,'[3]1.4（定稿)'!$B:$AV,47,0)</f>
        <v>300</v>
      </c>
      <c r="J181" s="42"/>
      <c r="K181" s="44">
        <f>VLOOKUP(B:B,'[4]12.30'!$B:$F,5,0)</f>
        <v>180</v>
      </c>
      <c r="L181" s="42"/>
      <c r="M181" s="47">
        <f t="shared" si="73"/>
        <v>-380</v>
      </c>
      <c r="N181" s="63">
        <f t="shared" si="74"/>
        <v>-0.0720242608036391</v>
      </c>
    </row>
    <row r="182" s="6" customFormat="true" ht="17" customHeight="true" spans="1:47">
      <c r="A182" s="25"/>
      <c r="B182" s="26" t="s">
        <v>183</v>
      </c>
      <c r="C182" s="27">
        <v>1</v>
      </c>
      <c r="D182" s="27"/>
      <c r="E182" s="27"/>
      <c r="F182" s="50">
        <f t="shared" ref="F182:M182" si="76">F183+F184</f>
        <v>12757.4</v>
      </c>
      <c r="G182" s="51">
        <f t="shared" si="76"/>
        <v>14215</v>
      </c>
      <c r="H182" s="46">
        <f t="shared" si="76"/>
        <v>12217</v>
      </c>
      <c r="I182" s="51">
        <f t="shared" si="76"/>
        <v>0</v>
      </c>
      <c r="J182" s="51">
        <f t="shared" si="76"/>
        <v>2077</v>
      </c>
      <c r="K182" s="51">
        <f t="shared" si="76"/>
        <v>1878</v>
      </c>
      <c r="L182" s="51">
        <f t="shared" si="76"/>
        <v>120</v>
      </c>
      <c r="M182" s="50">
        <f t="shared" si="76"/>
        <v>2777</v>
      </c>
      <c r="N182" s="66">
        <f t="shared" si="74"/>
        <v>0.21767758320661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</row>
    <row r="183" ht="17" customHeight="true" spans="1:14">
      <c r="A183" s="21"/>
      <c r="B183" s="28" t="s">
        <v>184</v>
      </c>
      <c r="C183" s="23">
        <v>2</v>
      </c>
      <c r="D183" s="23"/>
      <c r="E183" s="23"/>
      <c r="F183" s="47">
        <f>VLOOKUP(B:B,[1]省级资金!$B:$G,6,0)+VLOOKUP(B:B,[1]省级资金!$B:$N,13,0)+VLOOKUP(B:B,[1]省级资金!$B:$P,15,0)</f>
        <v>0</v>
      </c>
      <c r="G183" s="42">
        <f t="shared" ref="G183:G192" si="77">H183+K183+L183</f>
        <v>59</v>
      </c>
      <c r="H183" s="42">
        <f>VLOOKUP(B:B,'[3]1.4（定稿)'!$B:$BA,52,0)</f>
        <v>0</v>
      </c>
      <c r="I183" s="42"/>
      <c r="J183" s="42"/>
      <c r="K183" s="44">
        <v>59</v>
      </c>
      <c r="L183" s="42"/>
      <c r="M183" s="47">
        <f t="shared" ref="M183:M192" si="78">ROUND(G183-F183*298699.91/333127,0)</f>
        <v>59</v>
      </c>
      <c r="N183" s="63" t="e">
        <f t="shared" ref="N183:N192" si="79">M183/F183</f>
        <v>#DIV/0!</v>
      </c>
    </row>
    <row r="184" s="7" customFormat="true" ht="17" customHeight="true" spans="1:47">
      <c r="A184" s="29"/>
      <c r="B184" s="30" t="s">
        <v>25</v>
      </c>
      <c r="C184" s="31">
        <v>3</v>
      </c>
      <c r="D184" s="31"/>
      <c r="E184" s="31"/>
      <c r="F184" s="52">
        <f t="shared" ref="F184:M184" si="80">SUM(F185:F192)</f>
        <v>12757.4</v>
      </c>
      <c r="G184" s="53">
        <f t="shared" si="80"/>
        <v>14156</v>
      </c>
      <c r="H184" s="53">
        <f t="shared" si="80"/>
        <v>12217</v>
      </c>
      <c r="I184" s="53">
        <f t="shared" si="80"/>
        <v>0</v>
      </c>
      <c r="J184" s="53">
        <f t="shared" si="80"/>
        <v>2077</v>
      </c>
      <c r="K184" s="53">
        <f t="shared" si="80"/>
        <v>1819</v>
      </c>
      <c r="L184" s="53">
        <f t="shared" si="80"/>
        <v>120</v>
      </c>
      <c r="M184" s="52">
        <f t="shared" si="80"/>
        <v>2718</v>
      </c>
      <c r="N184" s="63">
        <f t="shared" si="79"/>
        <v>0.213052816404597</v>
      </c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</row>
    <row r="185" ht="17" customHeight="true" spans="1:14">
      <c r="A185" s="23">
        <v>122</v>
      </c>
      <c r="B185" s="32" t="s">
        <v>185</v>
      </c>
      <c r="C185" s="23" t="s">
        <v>203</v>
      </c>
      <c r="D185" s="23">
        <v>2018</v>
      </c>
      <c r="E185" s="23" t="s">
        <v>38</v>
      </c>
      <c r="F185" s="47">
        <f>VLOOKUP(B:B,[1]省级资金!$B:$G,6,0)+VLOOKUP(B:B,[1]省级资金!$B:$N,13,0)+VLOOKUP(B:B,[1]省级资金!$B:$P,15,0)</f>
        <v>1614</v>
      </c>
      <c r="G185" s="42">
        <f t="shared" si="77"/>
        <v>3036</v>
      </c>
      <c r="H185" s="42">
        <f>VLOOKUP(B:B,'[3]1.4（定稿)'!$B:$BA,52,0)</f>
        <v>2898</v>
      </c>
      <c r="I185" s="42">
        <f>-VLOOKUP(B:B,'[3]1.4（定稿)'!$B:$AV,47,0)</f>
        <v>0</v>
      </c>
      <c r="J185" s="42"/>
      <c r="K185" s="44">
        <f>VLOOKUP(B:B,'[4]12.30'!$B:$F,5,0)</f>
        <v>138</v>
      </c>
      <c r="L185" s="42"/>
      <c r="M185" s="47">
        <f t="shared" si="78"/>
        <v>1589</v>
      </c>
      <c r="N185" s="63">
        <f t="shared" si="79"/>
        <v>0.98451053283767</v>
      </c>
    </row>
    <row r="186" ht="17" customHeight="true" spans="1:14">
      <c r="A186" s="23">
        <v>123</v>
      </c>
      <c r="B186" s="32" t="s">
        <v>186</v>
      </c>
      <c r="C186" s="23" t="s">
        <v>203</v>
      </c>
      <c r="D186" s="23">
        <v>2017</v>
      </c>
      <c r="E186" s="23"/>
      <c r="F186" s="47">
        <f>VLOOKUP(B:B,[1]省级资金!$B:$G,6,0)+VLOOKUP(B:B,[1]省级资金!$B:$N,13,0)+VLOOKUP(B:B,[1]省级资金!$B:$P,15,0)</f>
        <v>858</v>
      </c>
      <c r="G186" s="42">
        <f t="shared" si="77"/>
        <v>1225</v>
      </c>
      <c r="H186" s="42">
        <f>VLOOKUP(B:B,'[3]1.4（定稿)'!$B:$BA,52,0)</f>
        <v>1027</v>
      </c>
      <c r="I186" s="42">
        <f>-VLOOKUP(B:B,'[3]1.4（定稿)'!$B:$AV,47,0)</f>
        <v>0</v>
      </c>
      <c r="J186" s="42"/>
      <c r="K186" s="44">
        <f>VLOOKUP(B:B,'[4]12.30'!$B:$F,5,0)</f>
        <v>78</v>
      </c>
      <c r="L186" s="42">
        <f>VLOOKUP(B:B,[2]投资计划!$A:$B,2,0)</f>
        <v>120</v>
      </c>
      <c r="M186" s="47">
        <f t="shared" si="78"/>
        <v>456</v>
      </c>
      <c r="N186" s="63">
        <f t="shared" si="79"/>
        <v>0.531468531468531</v>
      </c>
    </row>
    <row r="187" ht="17" customHeight="true" spans="1:14">
      <c r="A187" s="23">
        <v>124</v>
      </c>
      <c r="B187" s="32" t="s">
        <v>187</v>
      </c>
      <c r="C187" s="23" t="s">
        <v>203</v>
      </c>
      <c r="D187" s="23">
        <v>2018</v>
      </c>
      <c r="E187" s="23"/>
      <c r="F187" s="47">
        <f>VLOOKUP(B:B,[1]省级资金!$B:$G,6,0)+VLOOKUP(B:B,[1]省级资金!$B:$N,13,0)+VLOOKUP(B:B,[1]省级资金!$B:$P,15,0)</f>
        <v>843</v>
      </c>
      <c r="G187" s="42">
        <f t="shared" si="77"/>
        <v>1079</v>
      </c>
      <c r="H187" s="42">
        <f>VLOOKUP(B:B,'[3]1.4（定稿)'!$B:$BA,52,0)</f>
        <v>986</v>
      </c>
      <c r="I187" s="42">
        <f>-VLOOKUP(B:B,'[3]1.4（定稿)'!$B:$AV,47,0)</f>
        <v>0</v>
      </c>
      <c r="J187" s="42"/>
      <c r="K187" s="44">
        <f>VLOOKUP(B:B,'[4]12.30'!$B:$F,5,0)</f>
        <v>93</v>
      </c>
      <c r="L187" s="42"/>
      <c r="M187" s="47">
        <f t="shared" si="78"/>
        <v>323</v>
      </c>
      <c r="N187" s="63">
        <f t="shared" si="79"/>
        <v>0.383155397390273</v>
      </c>
    </row>
    <row r="188" ht="17" customHeight="true" spans="1:14">
      <c r="A188" s="23">
        <v>125</v>
      </c>
      <c r="B188" s="32" t="s">
        <v>188</v>
      </c>
      <c r="C188" s="23" t="s">
        <v>203</v>
      </c>
      <c r="D188" s="23">
        <v>2019</v>
      </c>
      <c r="E188" s="23" t="s">
        <v>38</v>
      </c>
      <c r="F188" s="47">
        <f>VLOOKUP(B:B,[1]省级资金!$B:$G,6,0)+VLOOKUP(B:B,[1]省级资金!$B:$N,13,0)+VLOOKUP(B:B,[1]省级资金!$B:$P,15,0)</f>
        <v>1259</v>
      </c>
      <c r="G188" s="42">
        <f t="shared" si="77"/>
        <v>2495</v>
      </c>
      <c r="H188" s="42">
        <f>VLOOKUP(B:B,'[3]1.4（定稿)'!$B:$BA,52,0)</f>
        <v>2342</v>
      </c>
      <c r="I188" s="42">
        <f>-VLOOKUP(B:B,'[3]1.4（定稿)'!$B:$AV,47,0)</f>
        <v>0</v>
      </c>
      <c r="J188" s="42"/>
      <c r="K188" s="44">
        <f>VLOOKUP(B:B,'[4]12.30'!$B:$F,5,0)</f>
        <v>153</v>
      </c>
      <c r="L188" s="42"/>
      <c r="M188" s="47">
        <f t="shared" si="78"/>
        <v>1366</v>
      </c>
      <c r="N188" s="63">
        <f t="shared" si="79"/>
        <v>1.08498808578237</v>
      </c>
    </row>
    <row r="189" ht="17" customHeight="true" spans="1:14">
      <c r="A189" s="23">
        <v>126</v>
      </c>
      <c r="B189" s="32" t="s">
        <v>189</v>
      </c>
      <c r="C189" s="23" t="s">
        <v>203</v>
      </c>
      <c r="D189" s="23">
        <v>2018</v>
      </c>
      <c r="E189" s="23"/>
      <c r="F189" s="47">
        <f>VLOOKUP(B:B,[1]省级资金!$B:$G,6,0)+VLOOKUP(B:B,[1]省级资金!$B:$N,13,0)+VLOOKUP(B:B,[1]省级资金!$B:$P,15,0)</f>
        <v>2391.15</v>
      </c>
      <c r="G189" s="42">
        <f t="shared" si="77"/>
        <v>2077</v>
      </c>
      <c r="H189" s="42">
        <f>VLOOKUP(B:B,'[3]1.4（定稿)'!$B:$BA,52,0)</f>
        <v>1264</v>
      </c>
      <c r="I189" s="42">
        <f>-VLOOKUP(B:B,'[3]1.4（定稿)'!$B:$AV,47,0)</f>
        <v>0</v>
      </c>
      <c r="J189" s="42">
        <v>2077</v>
      </c>
      <c r="K189" s="44">
        <f>VLOOKUP(B:B,'[4]12.30'!$B:$F,5,0)</f>
        <v>813</v>
      </c>
      <c r="L189" s="42"/>
      <c r="M189" s="47">
        <f t="shared" si="78"/>
        <v>-67</v>
      </c>
      <c r="N189" s="63">
        <f t="shared" si="79"/>
        <v>-0.0280199903811973</v>
      </c>
    </row>
    <row r="190" ht="17" customHeight="true" spans="1:14">
      <c r="A190" s="23">
        <v>127</v>
      </c>
      <c r="B190" s="32" t="s">
        <v>191</v>
      </c>
      <c r="C190" s="23" t="s">
        <v>203</v>
      </c>
      <c r="D190" s="23">
        <v>2018</v>
      </c>
      <c r="E190" s="23"/>
      <c r="F190" s="47">
        <f>VLOOKUP(B:B,[1]省级资金!$B:$G,6,0)+VLOOKUP(B:B,[1]省级资金!$B:$N,13,0)+VLOOKUP(B:B,[1]省级资金!$B:$P,15,0)</f>
        <v>818</v>
      </c>
      <c r="G190" s="42">
        <f t="shared" si="77"/>
        <v>995</v>
      </c>
      <c r="H190" s="42">
        <f>VLOOKUP(B:B,'[3]1.4（定稿)'!$B:$BA,52,0)</f>
        <v>719</v>
      </c>
      <c r="I190" s="42">
        <f>-VLOOKUP(B:B,'[3]1.4（定稿)'!$B:$AV,47,0)</f>
        <v>0</v>
      </c>
      <c r="J190" s="42"/>
      <c r="K190" s="44">
        <f>VLOOKUP(B:B,'[4]12.30'!$B:$F,5,0)</f>
        <v>276</v>
      </c>
      <c r="L190" s="42"/>
      <c r="M190" s="47">
        <f t="shared" si="78"/>
        <v>262</v>
      </c>
      <c r="N190" s="63">
        <f t="shared" si="79"/>
        <v>0.320293398533007</v>
      </c>
    </row>
    <row r="191" ht="17" customHeight="true" spans="1:14">
      <c r="A191" s="23">
        <v>128</v>
      </c>
      <c r="B191" s="32" t="s">
        <v>192</v>
      </c>
      <c r="C191" s="23" t="s">
        <v>203</v>
      </c>
      <c r="D191" s="23">
        <v>2018</v>
      </c>
      <c r="E191" s="23"/>
      <c r="F191" s="47">
        <f>VLOOKUP(B:B,[1]省级资金!$B:$G,6,0)+VLOOKUP(B:B,[1]省级资金!$B:$N,13,0)+VLOOKUP(B:B,[1]省级资金!$B:$P,15,0)</f>
        <v>1395.2</v>
      </c>
      <c r="G191" s="42">
        <f t="shared" si="77"/>
        <v>891</v>
      </c>
      <c r="H191" s="42">
        <f>VLOOKUP(B:B,'[3]1.4（定稿)'!$B:$BA,52,0)</f>
        <v>758</v>
      </c>
      <c r="I191" s="42">
        <f>-VLOOKUP(B:B,'[3]1.4（定稿)'!$B:$AV,47,0)</f>
        <v>0</v>
      </c>
      <c r="J191" s="42"/>
      <c r="K191" s="44">
        <f>VLOOKUP(B:B,'[4]12.30'!$B:$F,5,0)</f>
        <v>133</v>
      </c>
      <c r="L191" s="42"/>
      <c r="M191" s="47">
        <f t="shared" si="78"/>
        <v>-360</v>
      </c>
      <c r="N191" s="63">
        <f t="shared" si="79"/>
        <v>-0.25802752293578</v>
      </c>
    </row>
    <row r="192" ht="17" customHeight="true" spans="1:14">
      <c r="A192" s="23">
        <v>129</v>
      </c>
      <c r="B192" s="32" t="s">
        <v>193</v>
      </c>
      <c r="C192" s="23" t="s">
        <v>203</v>
      </c>
      <c r="D192" s="23">
        <v>2018</v>
      </c>
      <c r="E192" s="23" t="s">
        <v>38</v>
      </c>
      <c r="F192" s="47">
        <f>VLOOKUP(B:B,[1]省级资金!$B:$G,6,0)+VLOOKUP(B:B,[1]省级资金!$B:$N,13,0)+VLOOKUP(B:B,[1]省级资金!$B:$P,15,0)</f>
        <v>3579.05</v>
      </c>
      <c r="G192" s="42">
        <f t="shared" si="77"/>
        <v>2358</v>
      </c>
      <c r="H192" s="42">
        <f>VLOOKUP(B:B,'[3]1.4（定稿)'!$B:$BA,52,0)</f>
        <v>2223</v>
      </c>
      <c r="I192" s="42">
        <f>-VLOOKUP(B:B,'[3]1.4（定稿)'!$B:$AV,47,0)</f>
        <v>0</v>
      </c>
      <c r="J192" s="42"/>
      <c r="K192" s="44">
        <f>VLOOKUP(B:B,'[4]12.30'!$B:$F,5,0)</f>
        <v>135</v>
      </c>
      <c r="L192" s="42"/>
      <c r="M192" s="47">
        <f t="shared" si="78"/>
        <v>-851</v>
      </c>
      <c r="N192" s="63">
        <f t="shared" si="79"/>
        <v>-0.237772593285928</v>
      </c>
    </row>
    <row r="194" spans="2:2">
      <c r="B194" s="9"/>
    </row>
  </sheetData>
  <autoFilter ref="A6:AU192">
    <extLst/>
  </autoFilter>
  <mergeCells count="15">
    <mergeCell ref="A2:N2"/>
    <mergeCell ref="G4:L4"/>
    <mergeCell ref="I5:J5"/>
    <mergeCell ref="A4:A6"/>
    <mergeCell ref="B4:B6"/>
    <mergeCell ref="C4:C6"/>
    <mergeCell ref="D4:D6"/>
    <mergeCell ref="E4:E6"/>
    <mergeCell ref="F4:F6"/>
    <mergeCell ref="G5:G6"/>
    <mergeCell ref="H5:H6"/>
    <mergeCell ref="K5:K6"/>
    <mergeCell ref="L5:L6"/>
    <mergeCell ref="M4:M6"/>
    <mergeCell ref="N4:N6"/>
  </mergeCells>
  <printOptions horizontalCentered="true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下达表</vt:lpstr>
      <vt:lpstr>下达</vt:lpstr>
      <vt:lpstr>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山启文</cp:lastModifiedBy>
  <dcterms:created xsi:type="dcterms:W3CDTF">2020-03-19T12:07:00Z</dcterms:created>
  <dcterms:modified xsi:type="dcterms:W3CDTF">2023-01-13T10:25:22Z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50A79FCEC7F744BA8B3B2137ADA76B2A</vt:lpwstr>
  </property>
</Properties>
</file>